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95" yWindow="-195" windowWidth="14895" windowHeight="9960"/>
  </bookViews>
  <sheets>
    <sheet name="총괄표" sheetId="1" r:id="rId1"/>
    <sheet name="세입내역" sheetId="2" r:id="rId2"/>
    <sheet name="세출내역" sheetId="4" r:id="rId3"/>
  </sheets>
  <definedNames>
    <definedName name="_xlnm.Print_Area" localSheetId="1">세입내역!$A$1:$W$44</definedName>
    <definedName name="_xlnm.Print_Area" localSheetId="2">세출내역!$A$1:$R$63</definedName>
  </definedNames>
  <calcPr calcId="125725"/>
</workbook>
</file>

<file path=xl/calcChain.xml><?xml version="1.0" encoding="utf-8"?>
<calcChain xmlns="http://schemas.openxmlformats.org/spreadsheetml/2006/main">
  <c r="V13" i="2"/>
  <c r="D16"/>
  <c r="D19" i="4"/>
  <c r="D35"/>
  <c r="D19" i="1"/>
  <c r="F19" s="1"/>
  <c r="Q41" i="4"/>
  <c r="D41" s="1"/>
  <c r="J21" i="1"/>
  <c r="I21"/>
  <c r="K8"/>
  <c r="K9"/>
  <c r="K10"/>
  <c r="K11"/>
  <c r="K12"/>
  <c r="K13"/>
  <c r="K14"/>
  <c r="K15"/>
  <c r="K16"/>
  <c r="K17"/>
  <c r="K7"/>
  <c r="F8"/>
  <c r="F9"/>
  <c r="F10"/>
  <c r="F11"/>
  <c r="F12"/>
  <c r="F13"/>
  <c r="F14"/>
  <c r="F15"/>
  <c r="F16"/>
  <c r="F17"/>
  <c r="F18"/>
  <c r="F20"/>
  <c r="F7"/>
  <c r="E43" i="4"/>
  <c r="E42" s="1"/>
  <c r="E60"/>
  <c r="E50"/>
  <c r="E29"/>
  <c r="E6"/>
  <c r="E5" i="2"/>
  <c r="E36"/>
  <c r="E33"/>
  <c r="E21"/>
  <c r="E18"/>
  <c r="E14"/>
  <c r="E6"/>
  <c r="E49" i="4" l="1"/>
  <c r="E5"/>
  <c r="V39" i="2" l="1"/>
  <c r="Q14" i="4"/>
  <c r="D32" i="2"/>
  <c r="D61" i="4"/>
  <c r="F62" l="1"/>
  <c r="D60"/>
  <c r="F61"/>
  <c r="F60" l="1"/>
  <c r="E63" l="1"/>
  <c r="D59"/>
  <c r="D58"/>
  <c r="D53"/>
  <c r="F53" s="1"/>
  <c r="D52"/>
  <c r="F52" s="1"/>
  <c r="D44"/>
  <c r="F44" s="1"/>
  <c r="D45"/>
  <c r="F45" s="1"/>
  <c r="D40"/>
  <c r="F40" s="1"/>
  <c r="D37"/>
  <c r="F37" s="1"/>
  <c r="D33"/>
  <c r="F33" s="1"/>
  <c r="D30"/>
  <c r="F30" s="1"/>
  <c r="D26"/>
  <c r="F26" s="1"/>
  <c r="F38" i="2"/>
  <c r="D35"/>
  <c r="D34" s="1"/>
  <c r="D33" s="1"/>
  <c r="F33" s="1"/>
  <c r="D31"/>
  <c r="D30" s="1"/>
  <c r="F30" s="1"/>
  <c r="D20"/>
  <c r="D19" s="1"/>
  <c r="D18" s="1"/>
  <c r="F18" s="1"/>
  <c r="D21" i="1"/>
  <c r="F59" i="4" l="1"/>
  <c r="D57"/>
  <c r="F58"/>
  <c r="F57"/>
  <c r="F32" i="2"/>
  <c r="F34"/>
  <c r="F19"/>
  <c r="F20"/>
  <c r="F35"/>
  <c r="F31"/>
  <c r="V27" l="1"/>
  <c r="V26"/>
  <c r="V25"/>
  <c r="V24" s="1"/>
  <c r="V11"/>
  <c r="V10"/>
  <c r="V9"/>
  <c r="Q13" i="4" l="1"/>
  <c r="Q15"/>
  <c r="E21" i="1" l="1"/>
  <c r="F21" s="1"/>
  <c r="K21"/>
  <c r="E44" i="2"/>
  <c r="Q51" i="4"/>
  <c r="D51" s="1"/>
  <c r="F51" s="1"/>
  <c r="V8" i="2"/>
  <c r="D7" s="1"/>
  <c r="F7" l="1"/>
  <c r="D23"/>
  <c r="Q56" i="4"/>
  <c r="D55" s="1"/>
  <c r="Q54"/>
  <c r="D54" s="1"/>
  <c r="F54" s="1"/>
  <c r="Q32"/>
  <c r="Q8"/>
  <c r="Q16"/>
  <c r="D50" l="1"/>
  <c r="F55"/>
  <c r="D22" i="2"/>
  <c r="F23"/>
  <c r="D39"/>
  <c r="V16"/>
  <c r="D49" i="4" l="1"/>
  <c r="F50"/>
  <c r="D37" i="2"/>
  <c r="F39"/>
  <c r="D21"/>
  <c r="F21" s="1"/>
  <c r="F22"/>
  <c r="D15"/>
  <c r="F16"/>
  <c r="F49" i="4" l="1"/>
  <c r="D36" i="2"/>
  <c r="F36" s="1"/>
  <c r="F37"/>
  <c r="D14"/>
  <c r="F15"/>
  <c r="D17" i="4"/>
  <c r="F17" s="1"/>
  <c r="Q46"/>
  <c r="Q31"/>
  <c r="D31" s="1"/>
  <c r="Q10"/>
  <c r="Q11"/>
  <c r="Q12"/>
  <c r="Q9"/>
  <c r="D12" i="2"/>
  <c r="Q39" i="4"/>
  <c r="Q35"/>
  <c r="Q7" l="1"/>
  <c r="F12" i="2"/>
  <c r="D6"/>
  <c r="H19" i="4"/>
  <c r="Q19" s="1"/>
  <c r="F14" i="2"/>
  <c r="D46" i="4"/>
  <c r="Q34"/>
  <c r="F35"/>
  <c r="D38"/>
  <c r="F38" s="1"/>
  <c r="F41"/>
  <c r="D5" i="2" l="1"/>
  <c r="F6"/>
  <c r="D43" i="4"/>
  <c r="F46"/>
  <c r="D29"/>
  <c r="F29" s="1"/>
  <c r="F31"/>
  <c r="F19"/>
  <c r="D7"/>
  <c r="D34"/>
  <c r="F34" s="1"/>
  <c r="F5" i="2" l="1"/>
  <c r="D44"/>
  <c r="D42" i="4"/>
  <c r="F42" s="1"/>
  <c r="F43"/>
  <c r="F7"/>
  <c r="H21"/>
  <c r="H25" s="1"/>
  <c r="Q25" s="1"/>
  <c r="H24" l="1"/>
  <c r="Q24" s="1"/>
  <c r="Q21"/>
  <c r="H23"/>
  <c r="Q23" s="1"/>
  <c r="H22" l="1"/>
  <c r="Q22" s="1"/>
  <c r="D21" s="1"/>
  <c r="D6" s="1"/>
  <c r="F6" s="1"/>
  <c r="F44" i="2"/>
  <c r="F21" i="4" l="1"/>
  <c r="D5"/>
  <c r="D63" s="1"/>
  <c r="F63" l="1"/>
  <c r="F5"/>
</calcChain>
</file>

<file path=xl/sharedStrings.xml><?xml version="1.0" encoding="utf-8"?>
<sst xmlns="http://schemas.openxmlformats.org/spreadsheetml/2006/main" count="448" uniqueCount="170">
  <si>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</si>
  <si>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</si>
  <si>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</si>
  <si>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원</t>
    <phoneticPr fontId="1" type="noConversion"/>
  </si>
  <si>
    <t>×</t>
    <phoneticPr fontId="1" type="noConversion"/>
  </si>
  <si>
    <t>명</t>
    <phoneticPr fontId="1" type="noConversion"/>
  </si>
  <si>
    <t>개월</t>
    <phoneticPr fontId="1" type="noConversion"/>
  </si>
  <si>
    <t>=</t>
    <phoneticPr fontId="1" type="noConversion"/>
  </si>
  <si>
    <t>과       목</t>
    <phoneticPr fontId="1" type="noConversion"/>
  </si>
  <si>
    <t>관       항       목</t>
    <phoneticPr fontId="1" type="noConversion"/>
  </si>
  <si>
    <t>산     출     내     역</t>
    <phoneticPr fontId="1" type="noConversion"/>
  </si>
  <si>
    <t>(단위 : 원)</t>
    <phoneticPr fontId="1" type="noConversion"/>
  </si>
  <si>
    <t>(2) 세입내역</t>
    <phoneticPr fontId="1" type="noConversion"/>
  </si>
  <si>
    <t>(3) 세출내역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</si>
  <si>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</si>
  <si>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</si>
  <si>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</si>
  <si>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01 입소자부담금수입</t>
    <phoneticPr fontId="1" type="noConversion"/>
  </si>
  <si>
    <t>11 입소비용수입</t>
    <phoneticPr fontId="1" type="noConversion"/>
  </si>
  <si>
    <t>입소자부담금수입</t>
    <phoneticPr fontId="1" type="noConversion"/>
  </si>
  <si>
    <t>입소비용수입</t>
    <phoneticPr fontId="1" type="noConversion"/>
  </si>
  <si>
    <t>전입금</t>
    <phoneticPr fontId="1" type="noConversion"/>
  </si>
  <si>
    <t>잡수입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</si>
  <si>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</si>
  <si>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</si>
  <si>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</si>
  <si>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</si>
  <si>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</si>
  <si>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</si>
  <si>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</si>
  <si>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08 전입금</t>
    <phoneticPr fontId="1" type="noConversion"/>
  </si>
  <si>
    <t>81 전입금</t>
    <phoneticPr fontId="1" type="noConversion"/>
  </si>
  <si>
    <t>05 후원금수입</t>
    <phoneticPr fontId="1" type="noConversion"/>
  </si>
  <si>
    <t>51 후원금수입</t>
    <phoneticPr fontId="1" type="noConversion"/>
  </si>
  <si>
    <t>*비지정후원금</t>
    <phoneticPr fontId="1" type="noConversion"/>
  </si>
  <si>
    <t>후원금</t>
    <phoneticPr fontId="1" type="noConversion"/>
  </si>
  <si>
    <t>요양급여수입</t>
    <phoneticPr fontId="1" type="noConversion"/>
  </si>
  <si>
    <t>장기요양급여수입</t>
    <phoneticPr fontId="1" type="noConversion"/>
  </si>
  <si>
    <t>10 잡수입</t>
    <phoneticPr fontId="1" type="noConversion"/>
  </si>
  <si>
    <t>101 잡수입</t>
    <phoneticPr fontId="1" type="noConversion"/>
  </si>
  <si>
    <t>512                     비지정후원금</t>
    <phoneticPr fontId="1" type="noConversion"/>
  </si>
  <si>
    <t>611                    장기요양사업수입</t>
    <phoneticPr fontId="1" type="noConversion"/>
  </si>
  <si>
    <t>811                        법인전입금</t>
    <phoneticPr fontId="1" type="noConversion"/>
  </si>
  <si>
    <t>1012                   기타예금이자수입</t>
    <phoneticPr fontId="1" type="noConversion"/>
  </si>
  <si>
    <t>111                    입소비용수입</t>
    <phoneticPr fontId="1" type="noConversion"/>
  </si>
  <si>
    <t>1등급</t>
    <phoneticPr fontId="1" type="noConversion"/>
  </si>
  <si>
    <t>*요양시설</t>
    <phoneticPr fontId="1" type="noConversion"/>
  </si>
  <si>
    <t xml:space="preserve"> </t>
    <phoneticPr fontId="1" type="noConversion"/>
  </si>
  <si>
    <t>2등급</t>
    <phoneticPr fontId="1" type="noConversion"/>
  </si>
  <si>
    <t>일</t>
    <phoneticPr fontId="1" type="noConversion"/>
  </si>
  <si>
    <t>112                     식재료비수입</t>
    <phoneticPr fontId="1" type="noConversion"/>
  </si>
  <si>
    <t>04 보조금 수입</t>
    <phoneticPr fontId="1" type="noConversion"/>
  </si>
  <si>
    <t>41 보조금수입</t>
    <phoneticPr fontId="1" type="noConversion"/>
  </si>
  <si>
    <t>411                    경상보조금수입</t>
    <phoneticPr fontId="1" type="noConversion"/>
  </si>
  <si>
    <t>1013                   기타잡수입</t>
    <phoneticPr fontId="1" type="noConversion"/>
  </si>
  <si>
    <t>예금이자</t>
    <phoneticPr fontId="1" type="noConversion"/>
  </si>
  <si>
    <t>＊간호조무사</t>
    <phoneticPr fontId="1" type="noConversion"/>
  </si>
  <si>
    <t>311                  생계비</t>
    <phoneticPr fontId="1" type="noConversion"/>
  </si>
  <si>
    <t>312                        수용기관경비</t>
    <phoneticPr fontId="1" type="noConversion"/>
  </si>
  <si>
    <t>313                        피복비</t>
    <phoneticPr fontId="1" type="noConversion"/>
  </si>
  <si>
    <t>314                       의료비</t>
    <phoneticPr fontId="1" type="noConversion"/>
  </si>
  <si>
    <t>319                        연료비</t>
    <phoneticPr fontId="1" type="noConversion"/>
  </si>
  <si>
    <t>335                      입소보호사업비</t>
    <phoneticPr fontId="1" type="noConversion"/>
  </si>
  <si>
    <t>338                         기타사업비</t>
    <phoneticPr fontId="1" type="noConversion"/>
  </si>
  <si>
    <t>＊시설장비유지비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</si>
  <si>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</si>
  <si>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</si>
  <si>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</si>
  <si>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* 시설비품취득</t>
    <phoneticPr fontId="1" type="noConversion"/>
  </si>
  <si>
    <t>=</t>
    <phoneticPr fontId="1" type="noConversion"/>
  </si>
  <si>
    <t>211                         시설비</t>
    <phoneticPr fontId="1" type="noConversion"/>
  </si>
  <si>
    <t>보조금수입</t>
    <phoneticPr fontId="1" type="noConversion"/>
  </si>
  <si>
    <t>경상보보금수입</t>
    <phoneticPr fontId="1" type="noConversion"/>
  </si>
  <si>
    <t>06 요양급여수입</t>
    <phoneticPr fontId="1" type="noConversion"/>
  </si>
  <si>
    <t>61 요양급여수입</t>
    <phoneticPr fontId="1" type="noConversion"/>
  </si>
  <si>
    <t>업무추진비</t>
    <phoneticPr fontId="1" type="noConversion"/>
  </si>
  <si>
    <t>운영비</t>
    <phoneticPr fontId="1" type="noConversion"/>
  </si>
  <si>
    <t>＊사무국장</t>
    <phoneticPr fontId="1" type="noConversion"/>
  </si>
  <si>
    <t>* 시설개보수</t>
    <phoneticPr fontId="1" type="noConversion"/>
  </si>
  <si>
    <t>* 원장</t>
    <phoneticPr fontId="1" type="noConversion"/>
  </si>
  <si>
    <t>* 사무국장</t>
    <phoneticPr fontId="1" type="noConversion"/>
  </si>
  <si>
    <t>122                        직책보조비</t>
    <phoneticPr fontId="1" type="noConversion"/>
  </si>
  <si>
    <t>09 이월금</t>
    <phoneticPr fontId="1" type="noConversion"/>
  </si>
  <si>
    <t>91 이월금</t>
    <phoneticPr fontId="1" type="noConversion"/>
  </si>
  <si>
    <t>911                          전년도이월금</t>
    <phoneticPr fontId="1" type="noConversion"/>
  </si>
  <si>
    <t>이월금</t>
    <phoneticPr fontId="1" type="noConversion"/>
  </si>
  <si>
    <t>114                    제수당</t>
    <phoneticPr fontId="1" type="noConversion"/>
  </si>
  <si>
    <t>* 복리후생및포상</t>
    <phoneticPr fontId="1" type="noConversion"/>
  </si>
  <si>
    <t>(샬롬노인종합센터 입소)</t>
    <phoneticPr fontId="1" type="noConversion"/>
  </si>
  <si>
    <t>* 인턴연수</t>
    <phoneticPr fontId="1" type="noConversion"/>
  </si>
  <si>
    <t>명</t>
    <phoneticPr fontId="1" type="noConversion"/>
  </si>
  <si>
    <t>＊시설장</t>
    <phoneticPr fontId="1" type="noConversion"/>
  </si>
  <si>
    <t>개월</t>
    <phoneticPr fontId="1" type="noConversion"/>
  </si>
  <si>
    <t>3등급</t>
    <phoneticPr fontId="1" type="noConversion"/>
  </si>
  <si>
    <t>증감
(A)-(B)</t>
    <phoneticPr fontId="1" type="noConversion"/>
  </si>
  <si>
    <t>4분기</t>
    <phoneticPr fontId="1" type="noConversion"/>
  </si>
  <si>
    <t>=</t>
    <phoneticPr fontId="1" type="noConversion"/>
  </si>
  <si>
    <t>* 전년도이월금</t>
    <phoneticPr fontId="1" type="noConversion"/>
  </si>
  <si>
    <t>* 법인전입금</t>
    <phoneticPr fontId="1" type="noConversion"/>
  </si>
  <si>
    <t>* 요양시설</t>
    <phoneticPr fontId="1" type="noConversion"/>
  </si>
  <si>
    <t>예산액
(A)</t>
    <phoneticPr fontId="1" type="noConversion"/>
  </si>
  <si>
    <t>전년도 예산액
(B)</t>
    <phoneticPr fontId="1" type="noConversion"/>
  </si>
  <si>
    <t>2015년도 세입ㆍ세출  예산서</t>
    <phoneticPr fontId="1" type="noConversion"/>
  </si>
  <si>
    <t>* 실습비</t>
    <phoneticPr fontId="1" type="noConversion"/>
  </si>
  <si>
    <t>* 장애인고용</t>
    <phoneticPr fontId="1" type="noConversion"/>
  </si>
  <si>
    <t>* 시니어인턴연수</t>
    <phoneticPr fontId="1" type="noConversion"/>
  </si>
  <si>
    <t>* 기타잡수입</t>
    <phoneticPr fontId="1" type="noConversion"/>
  </si>
  <si>
    <t>과       목</t>
    <phoneticPr fontId="1" type="noConversion"/>
  </si>
  <si>
    <t>증감
(A)-(B)</t>
    <phoneticPr fontId="1" type="noConversion"/>
  </si>
  <si>
    <t>산     출     내     역</t>
    <phoneticPr fontId="1" type="noConversion"/>
  </si>
  <si>
    <t>관       항       목</t>
    <phoneticPr fontId="1" type="noConversion"/>
  </si>
  <si>
    <t>01 사무비</t>
    <phoneticPr fontId="1" type="noConversion"/>
  </si>
  <si>
    <t>11 인건비</t>
    <phoneticPr fontId="1" type="noConversion"/>
  </si>
  <si>
    <t>111                        급여</t>
    <phoneticPr fontId="1" type="noConversion"/>
  </si>
  <si>
    <t>＊요양보호사(시설)</t>
    <phoneticPr fontId="1" type="noConversion"/>
  </si>
  <si>
    <t>＊조리원</t>
    <phoneticPr fontId="1" type="noConversion"/>
  </si>
  <si>
    <t>＊위생원</t>
    <phoneticPr fontId="1" type="noConversion"/>
  </si>
  <si>
    <t>115                         퇴직적립금</t>
    <phoneticPr fontId="1" type="noConversion"/>
  </si>
  <si>
    <t>* 건강보험 :</t>
    <phoneticPr fontId="1" type="noConversion"/>
  </si>
  <si>
    <t>%</t>
    <phoneticPr fontId="1" type="noConversion"/>
  </si>
  <si>
    <t>사회보험부담금</t>
    <phoneticPr fontId="1" type="noConversion"/>
  </si>
  <si>
    <t>* 요양보험 :</t>
    <phoneticPr fontId="1" type="noConversion"/>
  </si>
  <si>
    <t>* 국민연금 :</t>
    <phoneticPr fontId="1" type="noConversion"/>
  </si>
  <si>
    <t>* 고용보험 :</t>
    <phoneticPr fontId="1" type="noConversion"/>
  </si>
  <si>
    <t>* 산재보험 :</t>
    <phoneticPr fontId="1" type="noConversion"/>
  </si>
  <si>
    <t>117                      기타후생경비</t>
    <phoneticPr fontId="1" type="noConversion"/>
  </si>
  <si>
    <t>12 업무추진비</t>
    <phoneticPr fontId="1" type="noConversion"/>
  </si>
  <si>
    <t>121                   기관운영비</t>
    <phoneticPr fontId="1" type="noConversion"/>
  </si>
  <si>
    <t>* 기관운영비</t>
    <phoneticPr fontId="1" type="noConversion"/>
  </si>
  <si>
    <t>123                   회의비</t>
    <phoneticPr fontId="1" type="noConversion"/>
  </si>
  <si>
    <t>* 회의비</t>
    <phoneticPr fontId="1" type="noConversion"/>
  </si>
  <si>
    <t>13 운영비</t>
    <phoneticPr fontId="1" type="noConversion"/>
  </si>
  <si>
    <t>131                        여비</t>
    <phoneticPr fontId="1" type="noConversion"/>
  </si>
  <si>
    <t>＊교육여비 :</t>
    <phoneticPr fontId="1" type="noConversion"/>
  </si>
  <si>
    <t>132                      수용비및수수료</t>
    <phoneticPr fontId="1" type="noConversion"/>
  </si>
  <si>
    <t>＊사무용품비, 소식지, 인쇄비, 수수료 등</t>
    <phoneticPr fontId="1" type="noConversion"/>
  </si>
  <si>
    <t>133                   공공요금</t>
    <phoneticPr fontId="1" type="noConversion"/>
  </si>
  <si>
    <t>＊전화요금, 전기요금, 상하수도요금, 우편료, 오물수수료 등</t>
    <phoneticPr fontId="1" type="noConversion"/>
  </si>
  <si>
    <t>134                     제세공과금</t>
    <phoneticPr fontId="1" type="noConversion"/>
  </si>
  <si>
    <t>＊협회비 및 보험료</t>
    <phoneticPr fontId="1" type="noConversion"/>
  </si>
  <si>
    <t>135                     차량비</t>
    <phoneticPr fontId="1" type="noConversion"/>
  </si>
  <si>
    <t>＊차량유류비 및 차량유지관리비 등</t>
    <phoneticPr fontId="1" type="noConversion"/>
  </si>
  <si>
    <t>02 재산조성비</t>
    <phoneticPr fontId="1" type="noConversion"/>
  </si>
  <si>
    <t>21 시설비</t>
    <phoneticPr fontId="1" type="noConversion"/>
  </si>
  <si>
    <t>212                         자산취득비</t>
    <phoneticPr fontId="1" type="noConversion"/>
  </si>
  <si>
    <t>213                   시설장비유지비</t>
    <phoneticPr fontId="1" type="noConversion"/>
  </si>
  <si>
    <t>03 사업비</t>
    <phoneticPr fontId="1" type="noConversion"/>
  </si>
  <si>
    <t>31 운영비</t>
    <phoneticPr fontId="1" type="noConversion"/>
  </si>
  <si>
    <t>＊주ㆍ부식비</t>
    <phoneticPr fontId="1" type="noConversion"/>
  </si>
  <si>
    <t xml:space="preserve">＊치약, 칫솔, 수건 등 </t>
    <phoneticPr fontId="1" type="noConversion"/>
  </si>
  <si>
    <t>＊피복비</t>
    <phoneticPr fontId="1" type="noConversion"/>
  </si>
  <si>
    <t>* 위생대</t>
    <phoneticPr fontId="1" type="noConversion"/>
  </si>
  <si>
    <t>＊가스비, 냉난방비 등</t>
    <phoneticPr fontId="1" type="noConversion"/>
  </si>
  <si>
    <t>33 사업비</t>
    <phoneticPr fontId="1" type="noConversion"/>
  </si>
  <si>
    <t>＊신체활동지원, 일상생활활동서비스 등</t>
    <phoneticPr fontId="1" type="noConversion"/>
  </si>
  <si>
    <t>* 나들이및생신잔치</t>
    <phoneticPr fontId="1" type="noConversion"/>
  </si>
  <si>
    <t xml:space="preserve">＊ 퇴직적립금
</t>
    <phoneticPr fontId="1" type="noConversion"/>
  </si>
  <si>
    <t>＊ 전년도 퇴직적립금</t>
    <phoneticPr fontId="1" type="noConversion"/>
  </si>
  <si>
    <t>원</t>
    <phoneticPr fontId="1" type="noConversion"/>
  </si>
  <si>
    <t>＊교육비</t>
    <phoneticPr fontId="1" type="noConversion"/>
  </si>
  <si>
    <t>=</t>
    <phoneticPr fontId="1" type="noConversion"/>
  </si>
  <si>
    <t>* 명절수당,기타수당</t>
    <phoneticPr fontId="1" type="noConversion"/>
  </si>
  <si>
    <t>04 잡지출</t>
    <phoneticPr fontId="1" type="noConversion"/>
  </si>
  <si>
    <t>41 잡지출</t>
    <phoneticPr fontId="1" type="noConversion"/>
  </si>
  <si>
    <t>411                      잡지출</t>
    <phoneticPr fontId="1" type="noConversion"/>
  </si>
  <si>
    <t>＊잡지출</t>
    <phoneticPr fontId="1" type="noConversion"/>
  </si>
  <si>
    <t>* 운영비</t>
    <phoneticPr fontId="1" type="noConversion"/>
  </si>
  <si>
    <t>=</t>
    <phoneticPr fontId="1" type="noConversion"/>
  </si>
  <si>
    <t>* 생계급여</t>
    <phoneticPr fontId="1" type="noConversion"/>
  </si>
  <si>
    <t>잡지출</t>
    <phoneticPr fontId="1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</si>
</sst>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0_ "/>
    <numFmt numFmtId="177" formatCode="#,##0_);[Red]\(#,##0\)"/>
    <numFmt numFmtId="178" formatCode="0/00"/>
    <numFmt numFmtId="179" formatCode="0_ "/>
    <numFmt numFmtId="180" formatCode="#,##0_ ;[Red]\-#,##0\ "/>
    <numFmt numFmtId="181" formatCode="0_ ;[Red]\-0\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 style="medium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9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4" xfId="0" applyBorder="1">
      <alignment vertical="center"/>
    </xf>
    <xf numFmtId="0" fontId="0" fillId="0" borderId="27" xfId="0" applyBorder="1">
      <alignment vertical="center"/>
    </xf>
    <xf numFmtId="0" fontId="3" fillId="0" borderId="0" xfId="0" applyFont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Fill="1" applyBorder="1">
      <alignment vertical="center"/>
    </xf>
    <xf numFmtId="0" fontId="0" fillId="0" borderId="0" xfId="0" applyFont="1">
      <alignment vertical="center"/>
    </xf>
    <xf numFmtId="176" fontId="0" fillId="0" borderId="1" xfId="0" applyNumberFormat="1" applyBorder="1">
      <alignment vertical="center"/>
    </xf>
    <xf numFmtId="0" fontId="6" fillId="0" borderId="16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 wrapText="1"/>
    </xf>
    <xf numFmtId="177" fontId="0" fillId="0" borderId="1" xfId="0" applyNumberFormat="1" applyBorder="1" applyAlignment="1">
      <alignment vertical="center"/>
    </xf>
    <xf numFmtId="0" fontId="0" fillId="0" borderId="6" xfId="0" applyBorder="1">
      <alignment vertical="center"/>
    </xf>
    <xf numFmtId="176" fontId="6" fillId="0" borderId="3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0" xfId="0" applyNumberFormat="1" applyFon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177" fontId="0" fillId="0" borderId="3" xfId="0" applyNumberFormat="1" applyBorder="1">
      <alignment vertical="center"/>
    </xf>
    <xf numFmtId="177" fontId="0" fillId="0" borderId="2" xfId="0" applyNumberFormat="1" applyBorder="1">
      <alignment vertical="center"/>
    </xf>
    <xf numFmtId="0" fontId="2" fillId="0" borderId="35" xfId="0" applyFont="1" applyBorder="1" applyAlignment="1">
      <alignment vertical="center" wrapText="1"/>
    </xf>
    <xf numFmtId="177" fontId="0" fillId="0" borderId="35" xfId="0" applyNumberFormat="1" applyBorder="1">
      <alignment vertical="center"/>
    </xf>
    <xf numFmtId="176" fontId="0" fillId="0" borderId="35" xfId="0" applyNumberFormat="1" applyBorder="1">
      <alignment vertical="center"/>
    </xf>
    <xf numFmtId="0" fontId="2" fillId="0" borderId="7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36" xfId="0" applyFont="1" applyBorder="1" applyAlignment="1">
      <alignment vertical="center" wrapText="1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2" fillId="0" borderId="10" xfId="0" applyFont="1" applyBorder="1" applyAlignment="1">
      <alignment vertical="center" wrapText="1"/>
    </xf>
    <xf numFmtId="0" fontId="0" fillId="0" borderId="24" xfId="0" applyBorder="1">
      <alignment vertical="center"/>
    </xf>
    <xf numFmtId="0" fontId="6" fillId="0" borderId="11" xfId="0" applyFont="1" applyBorder="1" applyAlignment="1">
      <alignment vertical="center"/>
    </xf>
    <xf numFmtId="177" fontId="0" fillId="0" borderId="40" xfId="0" applyNumberFormat="1" applyBorder="1" applyAlignment="1">
      <alignment vertical="center"/>
    </xf>
    <xf numFmtId="0" fontId="0" fillId="0" borderId="7" xfId="0" applyBorder="1">
      <alignment vertical="center"/>
    </xf>
    <xf numFmtId="0" fontId="2" fillId="0" borderId="40" xfId="0" applyFont="1" applyBorder="1" applyAlignment="1">
      <alignment horizontal="left" vertical="center" wrapText="1"/>
    </xf>
    <xf numFmtId="176" fontId="0" fillId="0" borderId="40" xfId="0" applyNumberFormat="1" applyBorder="1">
      <alignment vertical="center"/>
    </xf>
    <xf numFmtId="0" fontId="6" fillId="0" borderId="6" xfId="0" applyFont="1" applyBorder="1" applyAlignment="1">
      <alignment vertical="center"/>
    </xf>
    <xf numFmtId="176" fontId="6" fillId="0" borderId="7" xfId="0" applyNumberFormat="1" applyFont="1" applyBorder="1" applyAlignment="1">
      <alignment horizontal="right" vertical="center" wrapText="1"/>
    </xf>
    <xf numFmtId="0" fontId="6" fillId="0" borderId="3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right" vertical="center"/>
    </xf>
    <xf numFmtId="176" fontId="5" fillId="0" borderId="41" xfId="0" applyNumberFormat="1" applyFont="1" applyBorder="1">
      <alignment vertical="center"/>
    </xf>
    <xf numFmtId="0" fontId="6" fillId="0" borderId="2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76" fontId="5" fillId="0" borderId="48" xfId="0" applyNumberFormat="1" applyFont="1" applyBorder="1" applyAlignment="1">
      <alignment horizontal="right" vertical="center"/>
    </xf>
    <xf numFmtId="0" fontId="0" fillId="0" borderId="3" xfId="0" applyBorder="1" applyAlignment="1">
      <alignment vertical="center" wrapText="1"/>
    </xf>
    <xf numFmtId="176" fontId="0" fillId="0" borderId="3" xfId="0" applyNumberFormat="1" applyBorder="1" applyAlignment="1">
      <alignment vertical="center"/>
    </xf>
    <xf numFmtId="176" fontId="6" fillId="0" borderId="17" xfId="0" applyNumberFormat="1" applyFont="1" applyBorder="1" applyAlignment="1">
      <alignment horizontal="right" vertical="center" wrapText="1"/>
    </xf>
    <xf numFmtId="176" fontId="5" fillId="0" borderId="45" xfId="0" applyNumberFormat="1" applyFont="1" applyBorder="1" applyAlignment="1">
      <alignment horizontal="right" vertical="center" wrapText="1"/>
    </xf>
    <xf numFmtId="180" fontId="0" fillId="0" borderId="1" xfId="0" applyNumberFormat="1" applyBorder="1">
      <alignment vertical="center"/>
    </xf>
    <xf numFmtId="0" fontId="2" fillId="0" borderId="3" xfId="0" applyFont="1" applyBorder="1" applyAlignment="1">
      <alignment horizontal="left" vertical="center" wrapText="1"/>
    </xf>
    <xf numFmtId="0" fontId="6" fillId="0" borderId="16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>
      <alignment vertical="center"/>
    </xf>
    <xf numFmtId="0" fontId="5" fillId="0" borderId="52" xfId="0" applyFont="1" applyBorder="1">
      <alignment vertical="center"/>
    </xf>
    <xf numFmtId="0" fontId="0" fillId="0" borderId="6" xfId="0" applyFont="1" applyBorder="1">
      <alignment vertical="center"/>
    </xf>
    <xf numFmtId="176" fontId="0" fillId="0" borderId="11" xfId="0" applyNumberFormat="1" applyFont="1" applyBorder="1">
      <alignment vertical="center"/>
    </xf>
    <xf numFmtId="0" fontId="0" fillId="0" borderId="11" xfId="0" applyFont="1" applyBorder="1">
      <alignment vertical="center"/>
    </xf>
    <xf numFmtId="9" fontId="0" fillId="0" borderId="11" xfId="0" applyNumberFormat="1" applyFont="1" applyBorder="1">
      <alignment vertical="center"/>
    </xf>
    <xf numFmtId="0" fontId="0" fillId="0" borderId="19" xfId="0" applyFont="1" applyBorder="1">
      <alignment vertical="center"/>
    </xf>
    <xf numFmtId="0" fontId="0" fillId="0" borderId="5" xfId="0" applyFont="1" applyBorder="1">
      <alignment vertical="center"/>
    </xf>
    <xf numFmtId="176" fontId="6" fillId="0" borderId="0" xfId="0" applyNumberFormat="1" applyFont="1" applyBorder="1">
      <alignment vertical="center"/>
    </xf>
    <xf numFmtId="0" fontId="6" fillId="0" borderId="0" xfId="0" applyFont="1" applyBorder="1">
      <alignment vertical="center"/>
    </xf>
    <xf numFmtId="9" fontId="6" fillId="0" borderId="0" xfId="0" applyNumberFormat="1" applyFont="1" applyBorder="1">
      <alignment vertical="center"/>
    </xf>
    <xf numFmtId="0" fontId="6" fillId="0" borderId="25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0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1" xfId="0" applyFont="1" applyBorder="1" applyAlignment="1">
      <alignment vertical="center" wrapText="1"/>
    </xf>
    <xf numFmtId="176" fontId="6" fillId="0" borderId="11" xfId="0" applyNumberFormat="1" applyFont="1" applyBorder="1">
      <alignment vertical="center"/>
    </xf>
    <xf numFmtId="0" fontId="6" fillId="0" borderId="11" xfId="0" applyFont="1" applyBorder="1">
      <alignment vertical="center"/>
    </xf>
    <xf numFmtId="9" fontId="6" fillId="0" borderId="11" xfId="0" applyNumberFormat="1" applyFont="1" applyBorder="1">
      <alignment vertical="center"/>
    </xf>
    <xf numFmtId="0" fontId="6" fillId="0" borderId="11" xfId="0" applyFont="1" applyFill="1" applyBorder="1">
      <alignment vertical="center"/>
    </xf>
    <xf numFmtId="0" fontId="6" fillId="0" borderId="19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NumberFormat="1" applyFont="1" applyBorder="1">
      <alignment vertical="center"/>
    </xf>
    <xf numFmtId="0" fontId="6" fillId="0" borderId="0" xfId="0" applyNumberFormat="1" applyFont="1" applyFill="1" applyBorder="1">
      <alignment vertical="center"/>
    </xf>
    <xf numFmtId="176" fontId="6" fillId="0" borderId="13" xfId="0" applyNumberFormat="1" applyFont="1" applyBorder="1">
      <alignment vertical="center"/>
    </xf>
    <xf numFmtId="0" fontId="6" fillId="0" borderId="13" xfId="0" applyFont="1" applyBorder="1">
      <alignment vertical="center"/>
    </xf>
    <xf numFmtId="0" fontId="6" fillId="0" borderId="13" xfId="0" applyNumberFormat="1" applyFont="1" applyBorder="1">
      <alignment vertical="center"/>
    </xf>
    <xf numFmtId="0" fontId="6" fillId="0" borderId="13" xfId="0" applyFont="1" applyFill="1" applyBorder="1">
      <alignment vertical="center"/>
    </xf>
    <xf numFmtId="9" fontId="6" fillId="0" borderId="13" xfId="0" applyNumberFormat="1" applyFont="1" applyBorder="1">
      <alignment vertical="center"/>
    </xf>
    <xf numFmtId="0" fontId="6" fillId="0" borderId="23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9" xfId="0" applyFont="1" applyBorder="1">
      <alignment vertical="center"/>
    </xf>
    <xf numFmtId="176" fontId="6" fillId="0" borderId="9" xfId="0" applyNumberFormat="1" applyFont="1" applyBorder="1">
      <alignment vertical="center"/>
    </xf>
    <xf numFmtId="0" fontId="6" fillId="0" borderId="22" xfId="0" applyFont="1" applyBorder="1">
      <alignment vertical="center"/>
    </xf>
    <xf numFmtId="0" fontId="6" fillId="0" borderId="11" xfId="0" applyNumberFormat="1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177" fontId="5" fillId="0" borderId="40" xfId="0" applyNumberFormat="1" applyFont="1" applyBorder="1">
      <alignment vertical="center"/>
    </xf>
    <xf numFmtId="0" fontId="0" fillId="0" borderId="53" xfId="0" applyBorder="1">
      <alignment vertical="center"/>
    </xf>
    <xf numFmtId="0" fontId="0" fillId="0" borderId="35" xfId="0" applyBorder="1">
      <alignment vertical="center"/>
    </xf>
    <xf numFmtId="0" fontId="6" fillId="0" borderId="37" xfId="0" applyFont="1" applyBorder="1">
      <alignment vertical="center"/>
    </xf>
    <xf numFmtId="0" fontId="6" fillId="0" borderId="37" xfId="0" applyFont="1" applyBorder="1" applyAlignment="1">
      <alignment horizontal="center" vertical="center"/>
    </xf>
    <xf numFmtId="176" fontId="6" fillId="0" borderId="37" xfId="0" applyNumberFormat="1" applyFont="1" applyBorder="1">
      <alignment vertical="center"/>
    </xf>
    <xf numFmtId="0" fontId="6" fillId="0" borderId="38" xfId="0" applyFont="1" applyBorder="1">
      <alignment vertical="center"/>
    </xf>
    <xf numFmtId="41" fontId="5" fillId="0" borderId="55" xfId="0" applyNumberFormat="1" applyFont="1" applyBorder="1" applyAlignment="1">
      <alignment horizontal="center" vertical="center"/>
    </xf>
    <xf numFmtId="0" fontId="5" fillId="0" borderId="51" xfId="0" applyFont="1" applyBorder="1" applyAlignment="1">
      <alignment vertical="center"/>
    </xf>
    <xf numFmtId="176" fontId="0" fillId="0" borderId="2" xfId="0" applyNumberFormat="1" applyBorder="1">
      <alignment vertical="center"/>
    </xf>
    <xf numFmtId="0" fontId="2" fillId="0" borderId="2" xfId="0" applyFont="1" applyBorder="1" applyAlignment="1">
      <alignment vertical="center" wrapText="1"/>
    </xf>
    <xf numFmtId="177" fontId="0" fillId="0" borderId="3" xfId="0" applyNumberFormat="1" applyBorder="1" applyAlignment="1">
      <alignment vertical="center"/>
    </xf>
    <xf numFmtId="0" fontId="6" fillId="0" borderId="1" xfId="0" applyFont="1" applyBorder="1" applyAlignment="1">
      <alignment vertical="center"/>
    </xf>
    <xf numFmtId="41" fontId="6" fillId="0" borderId="10" xfId="1" applyFont="1" applyBorder="1" applyAlignment="1">
      <alignment horizontal="right" vertical="center"/>
    </xf>
    <xf numFmtId="41" fontId="6" fillId="0" borderId="1" xfId="1" applyFont="1" applyBorder="1">
      <alignment vertical="center"/>
    </xf>
    <xf numFmtId="0" fontId="6" fillId="0" borderId="20" xfId="0" applyFont="1" applyBorder="1">
      <alignment vertical="center"/>
    </xf>
    <xf numFmtId="0" fontId="6" fillId="0" borderId="6" xfId="0" applyFont="1" applyBorder="1" applyAlignment="1">
      <alignment vertical="center"/>
    </xf>
    <xf numFmtId="41" fontId="6" fillId="0" borderId="7" xfId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5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177" fontId="6" fillId="0" borderId="2" xfId="0" applyNumberFormat="1" applyFont="1" applyBorder="1">
      <alignment vertical="center"/>
    </xf>
    <xf numFmtId="0" fontId="6" fillId="0" borderId="9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right" vertical="center" wrapText="1"/>
    </xf>
    <xf numFmtId="177" fontId="6" fillId="0" borderId="2" xfId="0" applyNumberFormat="1" applyFont="1" applyBorder="1" applyAlignment="1">
      <alignment vertical="center"/>
    </xf>
    <xf numFmtId="181" fontId="6" fillId="0" borderId="2" xfId="0" applyNumberFormat="1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right" vertical="center" wrapText="1"/>
    </xf>
    <xf numFmtId="177" fontId="6" fillId="0" borderId="3" xfId="0" applyNumberFormat="1" applyFont="1" applyBorder="1" applyAlignment="1">
      <alignment vertical="center"/>
    </xf>
    <xf numFmtId="181" fontId="6" fillId="0" borderId="3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vertical="center"/>
    </xf>
    <xf numFmtId="41" fontId="6" fillId="0" borderId="1" xfId="1" applyFont="1" applyBorder="1" applyAlignment="1">
      <alignment vertical="center"/>
    </xf>
    <xf numFmtId="41" fontId="6" fillId="0" borderId="2" xfId="1" applyFont="1" applyBorder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0" fontId="6" fillId="0" borderId="9" xfId="0" applyFont="1" applyFill="1" applyBorder="1">
      <alignment vertical="center"/>
    </xf>
    <xf numFmtId="0" fontId="6" fillId="0" borderId="9" xfId="0" applyNumberFormat="1" applyFont="1" applyFill="1" applyBorder="1">
      <alignment vertical="center"/>
    </xf>
    <xf numFmtId="0" fontId="6" fillId="0" borderId="4" xfId="0" applyFont="1" applyBorder="1" applyAlignment="1">
      <alignment vertical="center" wrapText="1"/>
    </xf>
    <xf numFmtId="41" fontId="6" fillId="0" borderId="3" xfId="1" applyFont="1" applyBorder="1" applyAlignment="1">
      <alignment vertical="center"/>
    </xf>
    <xf numFmtId="0" fontId="6" fillId="0" borderId="39" xfId="0" applyFont="1" applyBorder="1">
      <alignment vertical="center"/>
    </xf>
    <xf numFmtId="0" fontId="6" fillId="0" borderId="40" xfId="0" applyFont="1" applyBorder="1" applyAlignment="1">
      <alignment vertical="center"/>
    </xf>
    <xf numFmtId="0" fontId="6" fillId="0" borderId="41" xfId="0" applyFont="1" applyBorder="1" applyAlignment="1">
      <alignment vertical="center" wrapText="1"/>
    </xf>
    <xf numFmtId="176" fontId="6" fillId="0" borderId="41" xfId="0" applyNumberFormat="1" applyFont="1" applyBorder="1" applyAlignment="1">
      <alignment horizontal="right" vertical="center" wrapText="1"/>
    </xf>
    <xf numFmtId="177" fontId="6" fillId="0" borderId="41" xfId="0" applyNumberFormat="1" applyFont="1" applyBorder="1" applyAlignment="1">
      <alignment vertical="center"/>
    </xf>
    <xf numFmtId="41" fontId="6" fillId="0" borderId="41" xfId="1" applyFont="1" applyBorder="1" applyAlignment="1">
      <alignment vertical="center"/>
    </xf>
    <xf numFmtId="0" fontId="6" fillId="0" borderId="42" xfId="0" applyFont="1" applyBorder="1" applyAlignment="1">
      <alignment vertical="center"/>
    </xf>
    <xf numFmtId="176" fontId="6" fillId="0" borderId="42" xfId="0" applyNumberFormat="1" applyFont="1" applyBorder="1">
      <alignment vertical="center"/>
    </xf>
    <xf numFmtId="0" fontId="6" fillId="0" borderId="42" xfId="0" applyFont="1" applyFill="1" applyBorder="1">
      <alignment vertical="center"/>
    </xf>
    <xf numFmtId="0" fontId="6" fillId="0" borderId="4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41" fontId="6" fillId="0" borderId="49" xfId="1" applyFont="1" applyBorder="1" applyAlignment="1">
      <alignment horizontal="right" vertical="center" wrapText="1"/>
    </xf>
    <xf numFmtId="41" fontId="6" fillId="0" borderId="4" xfId="1" applyFont="1" applyBorder="1" applyAlignment="1">
      <alignment vertical="center"/>
    </xf>
    <xf numFmtId="41" fontId="6" fillId="0" borderId="4" xfId="1" applyFont="1" applyBorder="1" applyAlignment="1">
      <alignment horizontal="right" vertical="center" wrapText="1"/>
    </xf>
    <xf numFmtId="177" fontId="6" fillId="0" borderId="4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7" fontId="6" fillId="0" borderId="2" xfId="0" applyNumberFormat="1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177" fontId="6" fillId="0" borderId="1" xfId="0" applyNumberFormat="1" applyFont="1" applyBorder="1">
      <alignment vertical="center"/>
    </xf>
    <xf numFmtId="0" fontId="6" fillId="0" borderId="3" xfId="0" applyFont="1" applyBorder="1">
      <alignment vertical="center"/>
    </xf>
    <xf numFmtId="41" fontId="6" fillId="0" borderId="2" xfId="1" applyFont="1" applyBorder="1" applyAlignment="1">
      <alignment horizontal="right" vertical="center" wrapText="1"/>
    </xf>
    <xf numFmtId="41" fontId="6" fillId="0" borderId="2" xfId="1" applyFont="1" applyBorder="1" applyAlignment="1">
      <alignment horizontal="right" vertical="center"/>
    </xf>
    <xf numFmtId="0" fontId="6" fillId="0" borderId="2" xfId="0" applyFont="1" applyBorder="1" applyAlignment="1">
      <alignment vertical="center" wrapText="1"/>
    </xf>
    <xf numFmtId="0" fontId="6" fillId="0" borderId="26" xfId="0" applyFont="1" applyBorder="1">
      <alignment vertical="center"/>
    </xf>
    <xf numFmtId="41" fontId="6" fillId="0" borderId="1" xfId="1" applyFont="1" applyBorder="1" applyAlignment="1">
      <alignment horizontal="right" vertical="center"/>
    </xf>
    <xf numFmtId="41" fontId="6" fillId="0" borderId="1" xfId="1" applyFont="1" applyBorder="1" applyAlignment="1">
      <alignment horizontal="right" vertical="center" wrapText="1"/>
    </xf>
    <xf numFmtId="41" fontId="6" fillId="0" borderId="2" xfId="1" applyFont="1" applyBorder="1">
      <alignment vertical="center"/>
    </xf>
    <xf numFmtId="0" fontId="6" fillId="0" borderId="2" xfId="0" applyFont="1" applyBorder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1" xfId="0" applyNumberFormat="1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176" fontId="6" fillId="0" borderId="10" xfId="0" applyNumberFormat="1" applyFont="1" applyBorder="1" applyAlignment="1">
      <alignment vertical="center" wrapText="1"/>
    </xf>
    <xf numFmtId="0" fontId="6" fillId="0" borderId="9" xfId="0" applyFont="1" applyFill="1" applyBorder="1" applyAlignment="1">
      <alignment vertical="center"/>
    </xf>
    <xf numFmtId="0" fontId="6" fillId="0" borderId="56" xfId="0" applyFont="1" applyBorder="1">
      <alignment vertical="center"/>
    </xf>
    <xf numFmtId="0" fontId="6" fillId="0" borderId="57" xfId="0" applyFont="1" applyBorder="1">
      <alignment vertical="center"/>
    </xf>
    <xf numFmtId="0" fontId="6" fillId="0" borderId="57" xfId="0" applyFont="1" applyBorder="1" applyAlignment="1">
      <alignment vertical="center" wrapText="1"/>
    </xf>
    <xf numFmtId="176" fontId="6" fillId="0" borderId="57" xfId="0" applyNumberFormat="1" applyFont="1" applyBorder="1" applyAlignment="1">
      <alignment vertical="center" wrapText="1"/>
    </xf>
    <xf numFmtId="177" fontId="6" fillId="0" borderId="57" xfId="0" applyNumberFormat="1" applyFont="1" applyBorder="1">
      <alignment vertical="center"/>
    </xf>
    <xf numFmtId="41" fontId="6" fillId="0" borderId="57" xfId="1" applyFont="1" applyBorder="1">
      <alignment vertical="center"/>
    </xf>
    <xf numFmtId="0" fontId="6" fillId="0" borderId="50" xfId="0" applyFont="1" applyBorder="1" applyAlignment="1">
      <alignment vertical="center"/>
    </xf>
    <xf numFmtId="176" fontId="6" fillId="0" borderId="50" xfId="0" applyNumberFormat="1" applyFont="1" applyBorder="1">
      <alignment vertical="center"/>
    </xf>
    <xf numFmtId="0" fontId="6" fillId="0" borderId="50" xfId="0" applyFont="1" applyBorder="1">
      <alignment vertical="center"/>
    </xf>
    <xf numFmtId="0" fontId="6" fillId="0" borderId="58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59" xfId="0" applyFont="1" applyBorder="1" applyAlignment="1">
      <alignment vertical="center"/>
    </xf>
    <xf numFmtId="0" fontId="5" fillId="0" borderId="63" xfId="0" applyFont="1" applyBorder="1" applyAlignment="1">
      <alignment vertical="center"/>
    </xf>
    <xf numFmtId="177" fontId="5" fillId="0" borderId="2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34" xfId="0" applyNumberFormat="1" applyFont="1" applyBorder="1" applyAlignment="1">
      <alignment horizontal="center" vertical="center" wrapText="1"/>
    </xf>
    <xf numFmtId="176" fontId="0" fillId="0" borderId="34" xfId="0" applyNumberForma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 wrapText="1"/>
    </xf>
    <xf numFmtId="176" fontId="0" fillId="0" borderId="17" xfId="0" applyNumberForma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6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179" fontId="6" fillId="0" borderId="16" xfId="0" applyNumberFormat="1" applyFont="1" applyBorder="1" applyAlignment="1">
      <alignment vertical="center"/>
    </xf>
    <xf numFmtId="179" fontId="0" fillId="0" borderId="1" xfId="0" applyNumberForma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77" fontId="5" fillId="0" borderId="59" xfId="0" applyNumberFormat="1" applyFont="1" applyBorder="1" applyAlignment="1">
      <alignment horizontal="center" vertical="center" wrapText="1"/>
    </xf>
    <xf numFmtId="176" fontId="5" fillId="0" borderId="47" xfId="0" applyNumberFormat="1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11" xfId="0" applyBorder="1" applyAlignment="1">
      <alignment vertical="center"/>
    </xf>
    <xf numFmtId="176" fontId="6" fillId="0" borderId="37" xfId="0" applyNumberFormat="1" applyFont="1" applyBorder="1" applyAlignment="1">
      <alignment horizontal="right" vertical="center"/>
    </xf>
    <xf numFmtId="0" fontId="6" fillId="0" borderId="37" xfId="0" applyFont="1" applyFill="1" applyBorder="1" applyAlignment="1">
      <alignment horizontal="left"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41" fontId="6" fillId="0" borderId="2" xfId="1" applyFont="1" applyBorder="1" applyAlignment="1">
      <alignment horizontal="right" vertical="center" wrapText="1"/>
    </xf>
    <xf numFmtId="41" fontId="6" fillId="0" borderId="4" xfId="1" applyFont="1" applyBorder="1" applyAlignment="1">
      <alignment horizontal="righ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41" fontId="6" fillId="0" borderId="2" xfId="1" applyFont="1" applyBorder="1" applyAlignment="1">
      <alignment vertical="center"/>
    </xf>
    <xf numFmtId="41" fontId="6" fillId="0" borderId="4" xfId="1" applyFont="1" applyBorder="1" applyAlignment="1">
      <alignment vertical="center"/>
    </xf>
    <xf numFmtId="177" fontId="6" fillId="0" borderId="2" xfId="0" applyNumberFormat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177" fontId="6" fillId="0" borderId="4" xfId="0" applyNumberFormat="1" applyFont="1" applyBorder="1" applyAlignment="1">
      <alignment vertical="center"/>
    </xf>
    <xf numFmtId="0" fontId="6" fillId="0" borderId="24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41" fontId="6" fillId="0" borderId="2" xfId="1" applyFont="1" applyBorder="1" applyAlignment="1">
      <alignment horizontal="right" vertical="center"/>
    </xf>
    <xf numFmtId="41" fontId="6" fillId="0" borderId="4" xfId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1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8" fontId="6" fillId="0" borderId="9" xfId="0" applyNumberFormat="1" applyFont="1" applyFill="1" applyBorder="1">
      <alignment vertical="center"/>
    </xf>
    <xf numFmtId="176" fontId="6" fillId="0" borderId="8" xfId="0" applyNumberFormat="1" applyFont="1" applyBorder="1" applyAlignment="1">
      <alignment vertical="center" wrapText="1"/>
    </xf>
    <xf numFmtId="176" fontId="6" fillId="0" borderId="0" xfId="0" applyNumberFormat="1" applyFont="1" applyBorder="1" applyAlignment="1">
      <alignment vertical="center"/>
    </xf>
    <xf numFmtId="178" fontId="6" fillId="0" borderId="0" xfId="0" applyNumberFormat="1" applyFont="1" applyFill="1" applyBorder="1">
      <alignment vertical="center"/>
    </xf>
    <xf numFmtId="0" fontId="6" fillId="0" borderId="25" xfId="0" applyFont="1" applyFill="1" applyBorder="1">
      <alignment vertical="center"/>
    </xf>
    <xf numFmtId="0" fontId="2" fillId="0" borderId="49" xfId="0" applyFont="1" applyBorder="1" applyAlignment="1">
      <alignment vertical="center" wrapText="1"/>
    </xf>
    <xf numFmtId="0" fontId="6" fillId="0" borderId="6" xfId="0" applyFont="1" applyBorder="1">
      <alignment vertical="center"/>
    </xf>
    <xf numFmtId="0" fontId="6" fillId="0" borderId="7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workbookViewId="0">
      <selection activeCell="I15" sqref="I15"/>
    </sheetView>
  </sheetViews>
  <sheetFormatPr defaultRowHeight="16.5"/>
  <cols>
    <col min="1" max="2" width="8.625" customWidth="1"/>
    <col min="3" max="3" width="8.625" style="23" customWidth="1"/>
    <col min="4" max="4" width="13.875" style="23" bestFit="1" customWidth="1"/>
    <col min="5" max="6" width="16.625" style="1" customWidth="1"/>
    <col min="7" max="7" width="8.625" customWidth="1"/>
    <col min="8" max="8" width="11" bestFit="1" customWidth="1"/>
    <col min="9" max="9" width="13.875" bestFit="1" customWidth="1"/>
    <col min="10" max="11" width="16.625" style="1" customWidth="1"/>
  </cols>
  <sheetData>
    <row r="1" spans="1:11" ht="26.25">
      <c r="A1" s="198" t="s">
        <v>102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</row>
    <row r="2" spans="1:11">
      <c r="A2" s="199" t="s">
        <v>88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</row>
    <row r="3" spans="1:11" ht="17.25" thickBot="1">
      <c r="A3" t="s">
        <v>0</v>
      </c>
    </row>
    <row r="4" spans="1:11" ht="25.5" customHeight="1">
      <c r="A4" s="200" t="s">
        <v>1</v>
      </c>
      <c r="B4" s="201"/>
      <c r="C4" s="201"/>
      <c r="D4" s="201"/>
      <c r="E4" s="201"/>
      <c r="F4" s="202"/>
      <c r="G4" s="203" t="s">
        <v>14</v>
      </c>
      <c r="H4" s="204"/>
      <c r="I4" s="204"/>
      <c r="J4" s="204"/>
      <c r="K4" s="205"/>
    </row>
    <row r="5" spans="1:11" ht="25.5" customHeight="1">
      <c r="A5" s="212" t="s">
        <v>2</v>
      </c>
      <c r="B5" s="209"/>
      <c r="C5" s="209"/>
      <c r="D5" s="206" t="s">
        <v>100</v>
      </c>
      <c r="E5" s="206" t="s">
        <v>101</v>
      </c>
      <c r="F5" s="210" t="s">
        <v>94</v>
      </c>
      <c r="G5" s="208" t="s">
        <v>2</v>
      </c>
      <c r="H5" s="209"/>
      <c r="I5" s="206" t="s">
        <v>100</v>
      </c>
      <c r="J5" s="206" t="s">
        <v>101</v>
      </c>
      <c r="K5" s="213" t="s">
        <v>94</v>
      </c>
    </row>
    <row r="6" spans="1:11" ht="25.5" customHeight="1">
      <c r="A6" s="212" t="s">
        <v>29</v>
      </c>
      <c r="B6" s="209"/>
      <c r="C6" s="209"/>
      <c r="D6" s="207"/>
      <c r="E6" s="207"/>
      <c r="F6" s="211"/>
      <c r="G6" s="208" t="s">
        <v>29</v>
      </c>
      <c r="H6" s="209"/>
      <c r="I6" s="207"/>
      <c r="J6" s="207"/>
      <c r="K6" s="214"/>
    </row>
    <row r="7" spans="1:11" ht="25.5" customHeight="1">
      <c r="A7" s="218" t="s">
        <v>19</v>
      </c>
      <c r="B7" s="219"/>
      <c r="C7" s="219"/>
      <c r="D7" s="26">
        <v>98854410</v>
      </c>
      <c r="E7" s="26">
        <v>91865184</v>
      </c>
      <c r="F7" s="29">
        <f>D7-E7</f>
        <v>6989226</v>
      </c>
      <c r="G7" s="221" t="s">
        <v>23</v>
      </c>
      <c r="H7" s="219"/>
      <c r="I7" s="26">
        <v>336586707</v>
      </c>
      <c r="J7" s="26">
        <v>318565920</v>
      </c>
      <c r="K7" s="67">
        <f>I7-J7</f>
        <v>18020787</v>
      </c>
    </row>
    <row r="8" spans="1:11" ht="25.5" customHeight="1">
      <c r="A8" s="25"/>
      <c r="B8" s="220" t="s">
        <v>20</v>
      </c>
      <c r="C8" s="220"/>
      <c r="D8" s="26">
        <v>98854410</v>
      </c>
      <c r="E8" s="26">
        <v>91865184</v>
      </c>
      <c r="F8" s="29">
        <f t="shared" ref="F8:F20" si="0">D8-E8</f>
        <v>6989226</v>
      </c>
      <c r="G8" s="57"/>
      <c r="H8" s="73" t="s">
        <v>24</v>
      </c>
      <c r="I8" s="26">
        <v>295666707</v>
      </c>
      <c r="J8" s="26">
        <v>274056760</v>
      </c>
      <c r="K8" s="67">
        <f t="shared" ref="K8:K17" si="1">I8-J8</f>
        <v>21609947</v>
      </c>
    </row>
    <row r="9" spans="1:11" ht="25.5" customHeight="1">
      <c r="A9" s="224" t="s">
        <v>71</v>
      </c>
      <c r="B9" s="225"/>
      <c r="C9" s="225"/>
      <c r="D9" s="26">
        <v>6000000</v>
      </c>
      <c r="E9" s="26">
        <v>3000000</v>
      </c>
      <c r="F9" s="29">
        <f t="shared" si="0"/>
        <v>3000000</v>
      </c>
      <c r="G9" s="57"/>
      <c r="H9" s="60" t="s">
        <v>75</v>
      </c>
      <c r="I9" s="26">
        <v>9900000</v>
      </c>
      <c r="J9" s="26">
        <v>8800000</v>
      </c>
      <c r="K9" s="67">
        <f t="shared" si="1"/>
        <v>1100000</v>
      </c>
    </row>
    <row r="10" spans="1:11" ht="25.5" customHeight="1">
      <c r="A10" s="25"/>
      <c r="B10" s="73" t="s">
        <v>72</v>
      </c>
      <c r="C10" s="73"/>
      <c r="D10" s="26">
        <v>7000000</v>
      </c>
      <c r="E10" s="26">
        <v>3000000</v>
      </c>
      <c r="F10" s="29">
        <f t="shared" si="0"/>
        <v>4000000</v>
      </c>
      <c r="G10" s="61"/>
      <c r="H10" s="73" t="s">
        <v>76</v>
      </c>
      <c r="I10" s="26">
        <v>31020000</v>
      </c>
      <c r="J10" s="55">
        <v>35709160</v>
      </c>
      <c r="K10" s="67">
        <f t="shared" si="1"/>
        <v>-4689160</v>
      </c>
    </row>
    <row r="11" spans="1:11" ht="25.5" customHeight="1">
      <c r="A11" s="218" t="s">
        <v>35</v>
      </c>
      <c r="B11" s="219"/>
      <c r="C11" s="219"/>
      <c r="D11" s="26">
        <v>7000000</v>
      </c>
      <c r="E11" s="26">
        <v>5000000</v>
      </c>
      <c r="F11" s="29">
        <f t="shared" si="0"/>
        <v>2000000</v>
      </c>
      <c r="G11" s="54" t="s">
        <v>26</v>
      </c>
      <c r="H11" s="74"/>
      <c r="I11" s="26">
        <v>6800000</v>
      </c>
      <c r="J11" s="55">
        <v>7300000</v>
      </c>
      <c r="K11" s="67">
        <f t="shared" si="1"/>
        <v>-500000</v>
      </c>
    </row>
    <row r="12" spans="1:11" ht="25.5" customHeight="1">
      <c r="A12" s="71"/>
      <c r="B12" s="220" t="s">
        <v>35</v>
      </c>
      <c r="C12" s="220"/>
      <c r="D12" s="26">
        <v>6000000</v>
      </c>
      <c r="E12" s="26">
        <v>5000000</v>
      </c>
      <c r="F12" s="29">
        <f t="shared" si="0"/>
        <v>1000000</v>
      </c>
      <c r="G12" s="56"/>
      <c r="H12" s="63" t="s">
        <v>27</v>
      </c>
      <c r="I12" s="26">
        <v>6800000</v>
      </c>
      <c r="J12" s="10">
        <v>7300000</v>
      </c>
      <c r="K12" s="67">
        <f t="shared" si="1"/>
        <v>-500000</v>
      </c>
    </row>
    <row r="13" spans="1:11" ht="25.5" customHeight="1">
      <c r="A13" s="218" t="s">
        <v>36</v>
      </c>
      <c r="B13" s="219"/>
      <c r="C13" s="219"/>
      <c r="D13" s="26">
        <v>246497640</v>
      </c>
      <c r="E13" s="26">
        <v>237860736</v>
      </c>
      <c r="F13" s="29">
        <f t="shared" si="0"/>
        <v>8636904</v>
      </c>
      <c r="G13" s="54" t="s">
        <v>28</v>
      </c>
      <c r="H13" s="74"/>
      <c r="I13" s="26">
        <v>44291023</v>
      </c>
      <c r="J13" s="26">
        <v>50660000</v>
      </c>
      <c r="K13" s="67">
        <f t="shared" si="1"/>
        <v>-6368977</v>
      </c>
    </row>
    <row r="14" spans="1:11" ht="25.5" customHeight="1">
      <c r="A14" s="25"/>
      <c r="B14" s="220" t="s">
        <v>37</v>
      </c>
      <c r="C14" s="220"/>
      <c r="D14" s="26">
        <v>246497640</v>
      </c>
      <c r="E14" s="26">
        <v>237860736</v>
      </c>
      <c r="F14" s="29">
        <f t="shared" si="0"/>
        <v>8636904</v>
      </c>
      <c r="G14" s="62"/>
      <c r="H14" s="73" t="s">
        <v>25</v>
      </c>
      <c r="I14" s="26">
        <v>41400000</v>
      </c>
      <c r="J14" s="55">
        <v>4660000</v>
      </c>
      <c r="K14" s="67">
        <f t="shared" si="1"/>
        <v>36740000</v>
      </c>
    </row>
    <row r="15" spans="1:11" ht="25.5" customHeight="1">
      <c r="A15" s="71" t="s">
        <v>21</v>
      </c>
      <c r="B15" s="72"/>
      <c r="C15" s="72"/>
      <c r="D15" s="26">
        <v>1000000</v>
      </c>
      <c r="E15" s="26">
        <v>4600000</v>
      </c>
      <c r="F15" s="29">
        <f t="shared" si="0"/>
        <v>-3600000</v>
      </c>
      <c r="G15" s="49"/>
      <c r="H15" s="73" t="s">
        <v>28</v>
      </c>
      <c r="I15" s="26">
        <v>3393863</v>
      </c>
      <c r="J15" s="55">
        <v>4000000</v>
      </c>
      <c r="K15" s="67">
        <f t="shared" si="1"/>
        <v>-606137</v>
      </c>
    </row>
    <row r="16" spans="1:11" ht="25.5" customHeight="1">
      <c r="A16" s="71"/>
      <c r="B16" s="73" t="s">
        <v>21</v>
      </c>
      <c r="C16" s="73"/>
      <c r="D16" s="26">
        <v>1000000</v>
      </c>
      <c r="E16" s="26">
        <v>4600000</v>
      </c>
      <c r="F16" s="29">
        <f t="shared" si="0"/>
        <v>-3600000</v>
      </c>
      <c r="G16" s="222" t="s">
        <v>169</v>
      </c>
      <c r="H16" s="223"/>
      <c r="I16" s="26">
        <v>1000000</v>
      </c>
      <c r="J16" s="26">
        <v>0</v>
      </c>
      <c r="K16" s="67">
        <f t="shared" si="1"/>
        <v>1000000</v>
      </c>
    </row>
    <row r="17" spans="1:11" ht="25.5" customHeight="1">
      <c r="A17" s="71" t="s">
        <v>85</v>
      </c>
      <c r="B17" s="73"/>
      <c r="C17" s="73"/>
      <c r="D17" s="26">
        <v>6000000</v>
      </c>
      <c r="E17" s="26">
        <v>6600000</v>
      </c>
      <c r="F17" s="29">
        <f t="shared" si="0"/>
        <v>-600000</v>
      </c>
      <c r="G17" s="57"/>
      <c r="H17" s="124" t="s">
        <v>169</v>
      </c>
      <c r="I17" s="26">
        <v>1000000</v>
      </c>
      <c r="J17" s="26">
        <v>0</v>
      </c>
      <c r="K17" s="67">
        <f t="shared" si="1"/>
        <v>1000000</v>
      </c>
    </row>
    <row r="18" spans="1:11" ht="25.5" customHeight="1">
      <c r="A18" s="71"/>
      <c r="B18" s="73" t="s">
        <v>85</v>
      </c>
      <c r="C18" s="73"/>
      <c r="D18" s="26">
        <v>6000000</v>
      </c>
      <c r="E18" s="26">
        <v>6600000</v>
      </c>
      <c r="F18" s="29">
        <f t="shared" si="0"/>
        <v>-600000</v>
      </c>
      <c r="G18" s="51"/>
      <c r="H18" s="33"/>
      <c r="I18" s="24"/>
      <c r="J18" s="24"/>
      <c r="K18" s="67"/>
    </row>
    <row r="19" spans="1:11" ht="25.5" customHeight="1">
      <c r="A19" s="218" t="s">
        <v>22</v>
      </c>
      <c r="B19" s="219"/>
      <c r="C19" s="219"/>
      <c r="D19" s="26">
        <f>D20</f>
        <v>23325680</v>
      </c>
      <c r="E19" s="26">
        <v>27600000</v>
      </c>
      <c r="F19" s="29">
        <f t="shared" si="0"/>
        <v>-4274320</v>
      </c>
      <c r="G19" s="51"/>
      <c r="H19" s="33"/>
      <c r="I19" s="24"/>
      <c r="J19" s="24"/>
      <c r="K19" s="67"/>
    </row>
    <row r="20" spans="1:11" ht="25.5" customHeight="1">
      <c r="A20" s="71"/>
      <c r="B20" s="220" t="s">
        <v>22</v>
      </c>
      <c r="C20" s="220"/>
      <c r="D20" s="26">
        <v>23325680</v>
      </c>
      <c r="E20" s="26">
        <v>27600000</v>
      </c>
      <c r="F20" s="29">
        <f t="shared" si="0"/>
        <v>-4274320</v>
      </c>
      <c r="G20" s="221"/>
      <c r="H20" s="219"/>
      <c r="I20" s="26"/>
      <c r="J20" s="26"/>
      <c r="K20" s="67"/>
    </row>
    <row r="21" spans="1:11" ht="25.5" customHeight="1" thickBot="1">
      <c r="A21" s="215" t="s">
        <v>15</v>
      </c>
      <c r="B21" s="216"/>
      <c r="C21" s="216"/>
      <c r="D21" s="58">
        <f>D7+D11+D9+D13+D17+D15+D19</f>
        <v>388677730</v>
      </c>
      <c r="E21" s="58">
        <f>E7+E11+E9+E13+E17+E15+E19</f>
        <v>376525920</v>
      </c>
      <c r="F21" s="64">
        <f t="shared" ref="F21" si="2">D21-E21</f>
        <v>12151810</v>
      </c>
      <c r="G21" s="217" t="s">
        <v>16</v>
      </c>
      <c r="H21" s="216"/>
      <c r="I21" s="59">
        <f>I7+I11+I13+I16+I20</f>
        <v>388677730</v>
      </c>
      <c r="J21" s="59">
        <f>J7+J11+J13+J16</f>
        <v>376525920</v>
      </c>
      <c r="K21" s="68">
        <f t="shared" ref="K21" si="3">I21-J21</f>
        <v>12151810</v>
      </c>
    </row>
    <row r="22" spans="1:11">
      <c r="A22" s="20"/>
      <c r="B22" s="20"/>
      <c r="C22" s="20"/>
      <c r="D22" s="20"/>
      <c r="E22" s="19"/>
      <c r="F22" s="19"/>
      <c r="G22" s="20"/>
      <c r="H22" s="20"/>
      <c r="I22" s="20"/>
      <c r="J22" s="19"/>
      <c r="K22" s="19"/>
    </row>
    <row r="24" spans="1:11">
      <c r="C24"/>
      <c r="D24"/>
      <c r="J24"/>
      <c r="K24"/>
    </row>
    <row r="25" spans="1:11">
      <c r="C25"/>
      <c r="D25"/>
      <c r="J25"/>
      <c r="K25"/>
    </row>
  </sheetData>
  <mergeCells count="28">
    <mergeCell ref="G7:H7"/>
    <mergeCell ref="A11:C11"/>
    <mergeCell ref="B12:C12"/>
    <mergeCell ref="A7:C7"/>
    <mergeCell ref="B8:C8"/>
    <mergeCell ref="A9:C9"/>
    <mergeCell ref="A21:C21"/>
    <mergeCell ref="G21:H21"/>
    <mergeCell ref="A13:C13"/>
    <mergeCell ref="B14:C14"/>
    <mergeCell ref="A19:C19"/>
    <mergeCell ref="B20:C20"/>
    <mergeCell ref="G20:H20"/>
    <mergeCell ref="G16:H16"/>
    <mergeCell ref="A1:K1"/>
    <mergeCell ref="A2:K2"/>
    <mergeCell ref="A4:F4"/>
    <mergeCell ref="G4:K4"/>
    <mergeCell ref="J5:J6"/>
    <mergeCell ref="G5:H5"/>
    <mergeCell ref="G6:H6"/>
    <mergeCell ref="F5:F6"/>
    <mergeCell ref="A5:C5"/>
    <mergeCell ref="A6:C6"/>
    <mergeCell ref="E5:E6"/>
    <mergeCell ref="K5:K6"/>
    <mergeCell ref="D5:D6"/>
    <mergeCell ref="I5:I6"/>
  </mergeCells>
  <phoneticPr fontId="1" type="noConversion"/>
  <pageMargins left="0.51181102362204722" right="0.31496062992125984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6"/>
  <sheetViews>
    <sheetView topLeftCell="A28" workbookViewId="0">
      <selection activeCell="A50" sqref="A50"/>
    </sheetView>
  </sheetViews>
  <sheetFormatPr defaultRowHeight="16.5"/>
  <cols>
    <col min="1" max="2" width="8.5" customWidth="1"/>
    <col min="3" max="4" width="14.125" customWidth="1"/>
    <col min="5" max="5" width="12.875" style="2" customWidth="1"/>
    <col min="6" max="6" width="12.625" style="1" customWidth="1"/>
    <col min="7" max="7" width="12.875" customWidth="1"/>
    <col min="8" max="8" width="8.625" style="1" customWidth="1"/>
    <col min="9" max="10" width="2.875" customWidth="1"/>
    <col min="11" max="11" width="4.25" customWidth="1"/>
    <col min="12" max="12" width="3" customWidth="1"/>
    <col min="13" max="13" width="2.875" customWidth="1"/>
    <col min="14" max="14" width="4.125" customWidth="1"/>
    <col min="15" max="16" width="2.875" customWidth="1"/>
    <col min="17" max="17" width="4.375" customWidth="1"/>
    <col min="18" max="18" width="4.5" customWidth="1"/>
    <col min="19" max="19" width="2.875" customWidth="1"/>
    <col min="20" max="20" width="5.125" customWidth="1"/>
    <col min="21" max="21" width="2.875" customWidth="1"/>
    <col min="22" max="22" width="12.125" style="1" bestFit="1" customWidth="1"/>
    <col min="23" max="23" width="2.875" customWidth="1"/>
  </cols>
  <sheetData>
    <row r="1" spans="1:23" ht="20.25">
      <c r="A1" s="18" t="s">
        <v>12</v>
      </c>
    </row>
    <row r="2" spans="1:23" ht="17.25" thickBot="1">
      <c r="V2" s="226" t="s">
        <v>11</v>
      </c>
      <c r="W2" s="227"/>
    </row>
    <row r="3" spans="1:23" ht="20.100000000000001" customHeight="1">
      <c r="A3" s="233" t="s">
        <v>8</v>
      </c>
      <c r="B3" s="234"/>
      <c r="C3" s="235"/>
      <c r="D3" s="231" t="s">
        <v>100</v>
      </c>
      <c r="E3" s="231" t="s">
        <v>101</v>
      </c>
      <c r="F3" s="232" t="s">
        <v>94</v>
      </c>
      <c r="G3" s="228" t="s">
        <v>10</v>
      </c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9"/>
    </row>
    <row r="4" spans="1:23" ht="20.100000000000001" customHeight="1">
      <c r="A4" s="245" t="s">
        <v>9</v>
      </c>
      <c r="B4" s="246"/>
      <c r="C4" s="247"/>
      <c r="D4" s="207"/>
      <c r="E4" s="207"/>
      <c r="F4" s="211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30"/>
    </row>
    <row r="5" spans="1:23" ht="27.95" customHeight="1">
      <c r="A5" s="250" t="s">
        <v>17</v>
      </c>
      <c r="B5" s="251"/>
      <c r="C5" s="249"/>
      <c r="D5" s="5">
        <f>D6</f>
        <v>98854410</v>
      </c>
      <c r="E5" s="5">
        <f>E6</f>
        <v>91865184</v>
      </c>
      <c r="F5" s="69">
        <f>D5-E5</f>
        <v>6989226</v>
      </c>
      <c r="G5" s="6"/>
      <c r="H5" s="7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7"/>
      <c r="W5" s="11"/>
    </row>
    <row r="6" spans="1:23" ht="27.95" customHeight="1">
      <c r="A6" s="12"/>
      <c r="B6" s="248" t="s">
        <v>18</v>
      </c>
      <c r="C6" s="249"/>
      <c r="D6" s="5">
        <f>D7+D12</f>
        <v>98854410</v>
      </c>
      <c r="E6" s="5">
        <f>E7+E12</f>
        <v>91865184</v>
      </c>
      <c r="F6" s="69">
        <f t="shared" ref="F6:F7" si="0">D6-E6</f>
        <v>6989226</v>
      </c>
      <c r="G6" s="6"/>
      <c r="H6" s="7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7"/>
      <c r="W6" s="11"/>
    </row>
    <row r="7" spans="1:23" ht="29.1" customHeight="1">
      <c r="A7" s="15"/>
      <c r="B7" s="3"/>
      <c r="C7" s="36" t="s">
        <v>44</v>
      </c>
      <c r="D7" s="27">
        <f>V8</f>
        <v>61624410</v>
      </c>
      <c r="E7" s="27">
        <v>59465184</v>
      </c>
      <c r="F7" s="69">
        <f t="shared" si="0"/>
        <v>2159226</v>
      </c>
      <c r="G7" s="78"/>
      <c r="H7" s="79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1"/>
      <c r="U7" s="80"/>
      <c r="V7" s="79"/>
      <c r="W7" s="82"/>
    </row>
    <row r="8" spans="1:23" ht="17.25" customHeight="1">
      <c r="A8" s="15"/>
      <c r="B8" s="4"/>
      <c r="C8" s="70"/>
      <c r="D8" s="123"/>
      <c r="E8" s="123"/>
      <c r="F8" s="34"/>
      <c r="G8" s="83" t="s">
        <v>46</v>
      </c>
      <c r="H8" s="84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6"/>
      <c r="U8" s="85"/>
      <c r="V8" s="84">
        <f>SUM(V9:V11)</f>
        <v>61624410</v>
      </c>
      <c r="W8" s="87"/>
    </row>
    <row r="9" spans="1:23" ht="17.25" customHeight="1">
      <c r="A9" s="15"/>
      <c r="B9" s="4"/>
      <c r="C9" s="70"/>
      <c r="D9" s="123"/>
      <c r="E9" s="123"/>
      <c r="F9" s="34"/>
      <c r="G9" s="88" t="s">
        <v>45</v>
      </c>
      <c r="H9" s="84">
        <v>56080</v>
      </c>
      <c r="I9" s="85" t="s">
        <v>3</v>
      </c>
      <c r="J9" s="85" t="s">
        <v>4</v>
      </c>
      <c r="K9" s="85">
        <v>365</v>
      </c>
      <c r="L9" s="89" t="s">
        <v>49</v>
      </c>
      <c r="M9" s="85" t="s">
        <v>4</v>
      </c>
      <c r="N9" s="85">
        <v>1</v>
      </c>
      <c r="O9" s="89" t="s">
        <v>5</v>
      </c>
      <c r="P9" s="85" t="s">
        <v>4</v>
      </c>
      <c r="Q9" s="86">
        <v>0.2</v>
      </c>
      <c r="R9" s="89"/>
      <c r="U9" s="89" t="s">
        <v>7</v>
      </c>
      <c r="V9" s="84">
        <f>H9*K9*N9*Q9</f>
        <v>4093840</v>
      </c>
      <c r="W9" s="87" t="s">
        <v>3</v>
      </c>
    </row>
    <row r="10" spans="1:23" ht="17.25" customHeight="1">
      <c r="A10" s="15"/>
      <c r="B10" s="4"/>
      <c r="C10" s="70"/>
      <c r="D10" s="123"/>
      <c r="E10" s="123"/>
      <c r="F10" s="34"/>
      <c r="G10" s="88" t="s">
        <v>48</v>
      </c>
      <c r="H10" s="84">
        <v>52040</v>
      </c>
      <c r="I10" s="85" t="s">
        <v>3</v>
      </c>
      <c r="J10" s="85" t="s">
        <v>4</v>
      </c>
      <c r="K10" s="85">
        <v>365</v>
      </c>
      <c r="L10" s="89" t="s">
        <v>49</v>
      </c>
      <c r="M10" s="85" t="s">
        <v>4</v>
      </c>
      <c r="N10" s="85">
        <v>5</v>
      </c>
      <c r="O10" s="89" t="s">
        <v>5</v>
      </c>
      <c r="P10" s="85" t="s">
        <v>4</v>
      </c>
      <c r="Q10" s="86">
        <v>0.2</v>
      </c>
      <c r="R10" s="89"/>
      <c r="U10" s="89" t="s">
        <v>7</v>
      </c>
      <c r="V10" s="84">
        <f>H10*K10*N10*Q10</f>
        <v>18994600</v>
      </c>
      <c r="W10" s="87" t="s">
        <v>3</v>
      </c>
    </row>
    <row r="11" spans="1:23" ht="23.25" customHeight="1">
      <c r="A11" s="15"/>
      <c r="B11" s="4"/>
      <c r="C11" s="70"/>
      <c r="D11" s="123"/>
      <c r="E11" s="123"/>
      <c r="F11" s="34"/>
      <c r="G11" s="90" t="s">
        <v>93</v>
      </c>
      <c r="H11" s="84">
        <v>47990</v>
      </c>
      <c r="I11" s="85" t="s">
        <v>3</v>
      </c>
      <c r="J11" s="85" t="s">
        <v>4</v>
      </c>
      <c r="K11" s="85">
        <v>365</v>
      </c>
      <c r="L11" s="89" t="s">
        <v>49</v>
      </c>
      <c r="M11" s="85" t="s">
        <v>4</v>
      </c>
      <c r="N11" s="85">
        <v>11</v>
      </c>
      <c r="O11" s="89" t="s">
        <v>5</v>
      </c>
      <c r="P11" s="85" t="s">
        <v>4</v>
      </c>
      <c r="Q11" s="86">
        <v>0.2</v>
      </c>
      <c r="R11" s="89"/>
      <c r="U11" s="89" t="s">
        <v>7</v>
      </c>
      <c r="V11" s="84">
        <f>H11*K11*N11*Q11</f>
        <v>38535970</v>
      </c>
      <c r="W11" s="87" t="s">
        <v>3</v>
      </c>
    </row>
    <row r="12" spans="1:23" ht="29.1" customHeight="1">
      <c r="A12" s="15"/>
      <c r="B12" s="4"/>
      <c r="C12" s="32" t="s">
        <v>50</v>
      </c>
      <c r="D12" s="27">
        <f>V13</f>
        <v>37230000</v>
      </c>
      <c r="E12" s="27">
        <v>32400000</v>
      </c>
      <c r="F12" s="24">
        <f>D12-E12</f>
        <v>4830000</v>
      </c>
      <c r="G12" s="91"/>
      <c r="H12" s="92"/>
      <c r="I12" s="93"/>
      <c r="J12" s="93"/>
      <c r="K12" s="93"/>
      <c r="L12" s="93"/>
      <c r="M12" s="93"/>
      <c r="N12" s="93"/>
      <c r="O12" s="93"/>
      <c r="P12" s="93"/>
      <c r="Q12" s="94"/>
      <c r="R12" s="95"/>
      <c r="S12" s="93"/>
      <c r="T12" s="94"/>
      <c r="U12" s="95"/>
      <c r="V12" s="92"/>
      <c r="W12" s="96"/>
    </row>
    <row r="13" spans="1:23" ht="25.5" customHeight="1">
      <c r="A13" s="15"/>
      <c r="B13" s="4"/>
      <c r="C13" s="65"/>
      <c r="D13" s="123"/>
      <c r="E13" s="123"/>
      <c r="F13" s="34"/>
      <c r="G13" s="97" t="s">
        <v>99</v>
      </c>
      <c r="H13" s="84">
        <v>6000</v>
      </c>
      <c r="I13" s="89" t="s">
        <v>3</v>
      </c>
      <c r="J13" s="89" t="s">
        <v>4</v>
      </c>
      <c r="K13" s="89">
        <v>365</v>
      </c>
      <c r="L13" s="89" t="s">
        <v>49</v>
      </c>
      <c r="M13" s="89" t="s">
        <v>4</v>
      </c>
      <c r="N13" s="89">
        <v>17</v>
      </c>
      <c r="O13" s="89" t="s">
        <v>5</v>
      </c>
      <c r="P13" s="89"/>
      <c r="Q13" s="98"/>
      <c r="R13" s="99"/>
      <c r="S13" s="85"/>
      <c r="T13" s="86"/>
      <c r="U13" s="89" t="s">
        <v>7</v>
      </c>
      <c r="V13" s="84">
        <f>H13*K13*N13</f>
        <v>37230000</v>
      </c>
      <c r="W13" s="87" t="s">
        <v>3</v>
      </c>
    </row>
    <row r="14" spans="1:23" ht="27.95" customHeight="1">
      <c r="A14" s="250" t="s">
        <v>51</v>
      </c>
      <c r="B14" s="251"/>
      <c r="C14" s="249"/>
      <c r="D14" s="27">
        <f>D15</f>
        <v>7000000</v>
      </c>
      <c r="E14" s="27">
        <f>E15</f>
        <v>3000000</v>
      </c>
      <c r="F14" s="69">
        <f>D14-E14</f>
        <v>4000000</v>
      </c>
      <c r="G14" s="49"/>
      <c r="H14" s="92"/>
      <c r="I14" s="93"/>
      <c r="J14" s="93"/>
      <c r="K14" s="93"/>
      <c r="L14" s="93"/>
      <c r="M14" s="93"/>
      <c r="N14" s="93"/>
      <c r="O14" s="93"/>
      <c r="P14" s="93"/>
      <c r="Q14" s="110"/>
      <c r="R14" s="95"/>
      <c r="S14" s="93"/>
      <c r="T14" s="94"/>
      <c r="U14" s="95"/>
      <c r="V14" s="92"/>
      <c r="W14" s="96"/>
    </row>
    <row r="15" spans="1:23" ht="27.95" customHeight="1">
      <c r="A15" s="13"/>
      <c r="B15" s="33" t="s">
        <v>52</v>
      </c>
      <c r="C15" s="21"/>
      <c r="D15" s="27">
        <f>D16</f>
        <v>7000000</v>
      </c>
      <c r="E15" s="27">
        <v>3000000</v>
      </c>
      <c r="F15" s="69">
        <f t="shared" ref="F15:F23" si="1">D15-E15</f>
        <v>4000000</v>
      </c>
      <c r="G15" s="62"/>
      <c r="H15" s="100"/>
      <c r="I15" s="101"/>
      <c r="J15" s="101"/>
      <c r="K15" s="101"/>
      <c r="L15" s="101"/>
      <c r="M15" s="101"/>
      <c r="N15" s="101"/>
      <c r="O15" s="101"/>
      <c r="P15" s="101"/>
      <c r="Q15" s="102"/>
      <c r="R15" s="103"/>
      <c r="S15" s="101"/>
      <c r="T15" s="104"/>
      <c r="U15" s="103"/>
      <c r="V15" s="100"/>
      <c r="W15" s="105"/>
    </row>
    <row r="16" spans="1:23" ht="29.1" customHeight="1">
      <c r="A16" s="15"/>
      <c r="B16" s="3"/>
      <c r="C16" s="32" t="s">
        <v>53</v>
      </c>
      <c r="D16" s="27">
        <f>V16+V17</f>
        <v>7000000</v>
      </c>
      <c r="E16" s="27">
        <v>3000000</v>
      </c>
      <c r="F16" s="69">
        <f t="shared" si="1"/>
        <v>4000000</v>
      </c>
      <c r="G16" s="170" t="s">
        <v>168</v>
      </c>
      <c r="H16" s="84">
        <v>250000</v>
      </c>
      <c r="I16" s="85" t="s">
        <v>3</v>
      </c>
      <c r="J16" s="85" t="s">
        <v>4</v>
      </c>
      <c r="K16" s="85">
        <v>2</v>
      </c>
      <c r="L16" s="85" t="s">
        <v>5</v>
      </c>
      <c r="M16" s="85" t="s">
        <v>4</v>
      </c>
      <c r="N16" s="85">
        <v>12</v>
      </c>
      <c r="O16" s="85" t="s">
        <v>6</v>
      </c>
      <c r="P16" s="85"/>
      <c r="Q16" s="98"/>
      <c r="R16" s="89"/>
      <c r="S16" s="85"/>
      <c r="T16" s="86"/>
      <c r="U16" s="89" t="s">
        <v>7</v>
      </c>
      <c r="V16" s="84">
        <f>H16*K16*N16</f>
        <v>6000000</v>
      </c>
      <c r="W16" s="87" t="s">
        <v>3</v>
      </c>
    </row>
    <row r="17" spans="1:23" ht="29.1" customHeight="1">
      <c r="A17" s="15"/>
      <c r="B17" s="16"/>
      <c r="C17" s="288"/>
      <c r="D17" s="27"/>
      <c r="E17" s="27"/>
      <c r="F17" s="69"/>
      <c r="G17" s="170" t="s">
        <v>166</v>
      </c>
      <c r="H17" s="84"/>
      <c r="I17" s="85"/>
      <c r="J17" s="85"/>
      <c r="K17" s="85"/>
      <c r="L17" s="85"/>
      <c r="M17" s="85"/>
      <c r="N17" s="85"/>
      <c r="O17" s="85"/>
      <c r="P17" s="85"/>
      <c r="Q17" s="98"/>
      <c r="R17" s="89"/>
      <c r="S17" s="85"/>
      <c r="T17" s="86"/>
      <c r="U17" s="89" t="s">
        <v>167</v>
      </c>
      <c r="V17" s="84">
        <v>1000000</v>
      </c>
      <c r="W17" s="85" t="s">
        <v>158</v>
      </c>
    </row>
    <row r="18" spans="1:23" ht="27.95" customHeight="1">
      <c r="A18" s="250" t="s">
        <v>32</v>
      </c>
      <c r="B18" s="251"/>
      <c r="C18" s="249"/>
      <c r="D18" s="27">
        <f>D19</f>
        <v>6000000</v>
      </c>
      <c r="E18" s="27">
        <f>E19</f>
        <v>5000000</v>
      </c>
      <c r="F18" s="69">
        <f t="shared" si="1"/>
        <v>1000000</v>
      </c>
      <c r="G18" s="289"/>
      <c r="H18" s="92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4"/>
      <c r="U18" s="93"/>
      <c r="V18" s="92"/>
      <c r="W18" s="290"/>
    </row>
    <row r="19" spans="1:23" ht="27.95" customHeight="1">
      <c r="A19" s="12"/>
      <c r="B19" s="248" t="s">
        <v>33</v>
      </c>
      <c r="C19" s="249"/>
      <c r="D19" s="27">
        <f>D20</f>
        <v>6000000</v>
      </c>
      <c r="E19" s="27">
        <v>5000000</v>
      </c>
      <c r="F19" s="69">
        <f t="shared" si="1"/>
        <v>1000000</v>
      </c>
      <c r="G19" s="101"/>
      <c r="H19" s="100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4"/>
      <c r="U19" s="101"/>
      <c r="V19" s="100"/>
      <c r="W19" s="105"/>
    </row>
    <row r="20" spans="1:23" ht="29.1" customHeight="1">
      <c r="A20" s="17"/>
      <c r="B20" s="16"/>
      <c r="C20" s="30" t="s">
        <v>40</v>
      </c>
      <c r="D20" s="27">
        <f>V20</f>
        <v>6000000</v>
      </c>
      <c r="E20" s="27">
        <v>5000000</v>
      </c>
      <c r="F20" s="69">
        <f t="shared" si="1"/>
        <v>1000000</v>
      </c>
      <c r="G20" s="101" t="s">
        <v>34</v>
      </c>
      <c r="H20" s="100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4"/>
      <c r="U20" s="101" t="s">
        <v>7</v>
      </c>
      <c r="V20" s="100">
        <v>6000000</v>
      </c>
      <c r="W20" s="105" t="s">
        <v>3</v>
      </c>
    </row>
    <row r="21" spans="1:23" ht="24.95" customHeight="1">
      <c r="A21" s="250" t="s">
        <v>73</v>
      </c>
      <c r="B21" s="251"/>
      <c r="C21" s="249"/>
      <c r="D21" s="27">
        <f>D22</f>
        <v>246497640</v>
      </c>
      <c r="E21" s="27">
        <f>E22</f>
        <v>237860736</v>
      </c>
      <c r="F21" s="69">
        <f t="shared" si="1"/>
        <v>8636904</v>
      </c>
      <c r="G21" s="101"/>
      <c r="H21" s="100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4"/>
      <c r="U21" s="101"/>
      <c r="V21" s="100"/>
      <c r="W21" s="105"/>
    </row>
    <row r="22" spans="1:23" ht="24.95" customHeight="1">
      <c r="A22" s="13"/>
      <c r="B22" s="248" t="s">
        <v>74</v>
      </c>
      <c r="C22" s="249"/>
      <c r="D22" s="5">
        <f>D23</f>
        <v>246497640</v>
      </c>
      <c r="E22" s="5">
        <v>237860736</v>
      </c>
      <c r="F22" s="69">
        <f t="shared" si="1"/>
        <v>8636904</v>
      </c>
      <c r="G22" s="93"/>
      <c r="H22" s="92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2"/>
      <c r="W22" s="96"/>
    </row>
    <row r="23" spans="1:23" ht="27.95" customHeight="1">
      <c r="A23" s="13"/>
      <c r="B23" s="4"/>
      <c r="C23" s="32" t="s">
        <v>41</v>
      </c>
      <c r="D23" s="27">
        <f>V24</f>
        <v>246497640</v>
      </c>
      <c r="E23" s="27">
        <v>237860736</v>
      </c>
      <c r="F23" s="69">
        <f t="shared" si="1"/>
        <v>8636904</v>
      </c>
      <c r="G23" s="106"/>
      <c r="H23" s="100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4"/>
      <c r="U23" s="101"/>
      <c r="V23" s="100"/>
      <c r="W23" s="105"/>
    </row>
    <row r="24" spans="1:23" ht="21.75" customHeight="1">
      <c r="A24" s="13"/>
      <c r="B24" s="4"/>
      <c r="C24" s="31"/>
      <c r="D24" s="123"/>
      <c r="E24" s="123"/>
      <c r="F24" s="66"/>
      <c r="G24" s="88" t="s">
        <v>99</v>
      </c>
      <c r="H24" s="84"/>
      <c r="I24" s="85" t="s">
        <v>47</v>
      </c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6"/>
      <c r="U24" s="85"/>
      <c r="V24" s="84">
        <f>SUM(V25:V27)</f>
        <v>246497640</v>
      </c>
      <c r="W24" s="87"/>
    </row>
    <row r="25" spans="1:23" ht="21.75" customHeight="1">
      <c r="A25" s="13"/>
      <c r="B25" s="4"/>
      <c r="C25" s="70"/>
      <c r="D25" s="123"/>
      <c r="E25" s="123"/>
      <c r="F25" s="34"/>
      <c r="G25" s="88" t="s">
        <v>45</v>
      </c>
      <c r="H25" s="84">
        <v>56080</v>
      </c>
      <c r="I25" s="85" t="s">
        <v>3</v>
      </c>
      <c r="J25" s="85" t="s">
        <v>4</v>
      </c>
      <c r="K25" s="85">
        <v>365</v>
      </c>
      <c r="L25" s="89" t="s">
        <v>49</v>
      </c>
      <c r="M25" s="85" t="s">
        <v>4</v>
      </c>
      <c r="N25" s="85">
        <v>1</v>
      </c>
      <c r="O25" s="89" t="s">
        <v>5</v>
      </c>
      <c r="P25" s="85" t="s">
        <v>4</v>
      </c>
      <c r="Q25" s="85"/>
      <c r="R25" s="89"/>
      <c r="S25" s="85" t="s">
        <v>4</v>
      </c>
      <c r="T25" s="86">
        <v>0.8</v>
      </c>
      <c r="U25" s="89" t="s">
        <v>7</v>
      </c>
      <c r="V25" s="84">
        <f t="shared" ref="V25:V27" si="2">H25*K25*N25*T25</f>
        <v>16375360</v>
      </c>
      <c r="W25" s="87" t="s">
        <v>3</v>
      </c>
    </row>
    <row r="26" spans="1:23" ht="21.75" customHeight="1">
      <c r="A26" s="13"/>
      <c r="B26" s="4"/>
      <c r="C26" s="70"/>
      <c r="D26" s="123"/>
      <c r="E26" s="123"/>
      <c r="F26" s="34"/>
      <c r="G26" s="88" t="s">
        <v>48</v>
      </c>
      <c r="H26" s="84">
        <v>52040</v>
      </c>
      <c r="I26" s="85" t="s">
        <v>3</v>
      </c>
      <c r="J26" s="85" t="s">
        <v>4</v>
      </c>
      <c r="K26" s="85">
        <v>365</v>
      </c>
      <c r="L26" s="89" t="s">
        <v>49</v>
      </c>
      <c r="M26" s="85" t="s">
        <v>4</v>
      </c>
      <c r="N26" s="85">
        <v>5</v>
      </c>
      <c r="O26" s="89" t="s">
        <v>5</v>
      </c>
      <c r="P26" s="85" t="s">
        <v>4</v>
      </c>
      <c r="Q26" s="85"/>
      <c r="R26" s="89"/>
      <c r="S26" s="85" t="s">
        <v>4</v>
      </c>
      <c r="T26" s="86">
        <v>0.8</v>
      </c>
      <c r="U26" s="89" t="s">
        <v>7</v>
      </c>
      <c r="V26" s="84">
        <f t="shared" si="2"/>
        <v>75978400</v>
      </c>
      <c r="W26" s="87" t="s">
        <v>3</v>
      </c>
    </row>
    <row r="27" spans="1:23" ht="21.75" customHeight="1" thickBot="1">
      <c r="A27" s="45"/>
      <c r="B27" s="46"/>
      <c r="C27" s="52"/>
      <c r="D27" s="50"/>
      <c r="E27" s="50"/>
      <c r="F27" s="53"/>
      <c r="G27" s="90" t="s">
        <v>93</v>
      </c>
      <c r="H27" s="84">
        <v>47990</v>
      </c>
      <c r="I27" s="85" t="s">
        <v>3</v>
      </c>
      <c r="J27" s="85" t="s">
        <v>4</v>
      </c>
      <c r="K27" s="85">
        <v>365</v>
      </c>
      <c r="L27" s="89" t="s">
        <v>49</v>
      </c>
      <c r="M27" s="85" t="s">
        <v>4</v>
      </c>
      <c r="N27" s="85">
        <v>11</v>
      </c>
      <c r="O27" s="89" t="s">
        <v>5</v>
      </c>
      <c r="P27" s="85" t="s">
        <v>4</v>
      </c>
      <c r="Q27" s="85"/>
      <c r="R27" s="89"/>
      <c r="S27" s="85" t="s">
        <v>4</v>
      </c>
      <c r="T27" s="86">
        <v>0.8</v>
      </c>
      <c r="U27" s="89" t="s">
        <v>7</v>
      </c>
      <c r="V27" s="84">
        <f t="shared" si="2"/>
        <v>154143880</v>
      </c>
      <c r="W27" s="87" t="s">
        <v>3</v>
      </c>
    </row>
    <row r="28" spans="1:23" ht="20.100000000000001" customHeight="1">
      <c r="A28" s="233" t="s">
        <v>8</v>
      </c>
      <c r="B28" s="234"/>
      <c r="C28" s="235"/>
      <c r="D28" s="231" t="s">
        <v>100</v>
      </c>
      <c r="E28" s="231" t="s">
        <v>101</v>
      </c>
      <c r="F28" s="232" t="s">
        <v>94</v>
      </c>
      <c r="G28" s="236" t="s">
        <v>10</v>
      </c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7"/>
      <c r="T28" s="237"/>
      <c r="U28" s="237"/>
      <c r="V28" s="237"/>
      <c r="W28" s="238"/>
    </row>
    <row r="29" spans="1:23" ht="20.100000000000001" customHeight="1">
      <c r="A29" s="245" t="s">
        <v>9</v>
      </c>
      <c r="B29" s="246"/>
      <c r="C29" s="247"/>
      <c r="D29" s="207"/>
      <c r="E29" s="207"/>
      <c r="F29" s="211"/>
      <c r="G29" s="239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0"/>
      <c r="T29" s="240"/>
      <c r="U29" s="240"/>
      <c r="V29" s="240"/>
      <c r="W29" s="241"/>
    </row>
    <row r="30" spans="1:23" ht="30.75" customHeight="1">
      <c r="A30" s="250" t="s">
        <v>30</v>
      </c>
      <c r="B30" s="251"/>
      <c r="C30" s="249"/>
      <c r="D30" s="5">
        <f>D31</f>
        <v>1000000</v>
      </c>
      <c r="E30" s="5">
        <v>4600000</v>
      </c>
      <c r="F30" s="69">
        <f>D30-E30</f>
        <v>-3600000</v>
      </c>
      <c r="G30" s="93"/>
      <c r="H30" s="92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2"/>
      <c r="W30" s="96"/>
    </row>
    <row r="31" spans="1:23" ht="30.75" customHeight="1">
      <c r="A31" s="15"/>
      <c r="B31" s="248" t="s">
        <v>31</v>
      </c>
      <c r="C31" s="249"/>
      <c r="D31" s="5">
        <f>D32</f>
        <v>1000000</v>
      </c>
      <c r="E31" s="5">
        <v>4600000</v>
      </c>
      <c r="F31" s="69">
        <f t="shared" ref="F31:F39" si="3">D31-E31</f>
        <v>-3600000</v>
      </c>
      <c r="G31" s="93"/>
      <c r="H31" s="92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2"/>
      <c r="W31" s="96"/>
    </row>
    <row r="32" spans="1:23" ht="30.75" customHeight="1">
      <c r="A32" s="15"/>
      <c r="B32" s="3"/>
      <c r="C32" s="122" t="s">
        <v>42</v>
      </c>
      <c r="D32" s="5">
        <f>V32</f>
        <v>1000000</v>
      </c>
      <c r="E32" s="5">
        <v>4600000</v>
      </c>
      <c r="F32" s="69">
        <f t="shared" si="3"/>
        <v>-3600000</v>
      </c>
      <c r="G32" s="93" t="s">
        <v>98</v>
      </c>
      <c r="H32" s="92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 t="s">
        <v>7</v>
      </c>
      <c r="V32" s="92">
        <v>1000000</v>
      </c>
      <c r="W32" s="96" t="s">
        <v>3</v>
      </c>
    </row>
    <row r="33" spans="1:23" ht="30.75" customHeight="1">
      <c r="A33" s="48" t="s">
        <v>82</v>
      </c>
      <c r="B33" s="6"/>
      <c r="C33" s="42"/>
      <c r="D33" s="5">
        <f>D34</f>
        <v>6000000</v>
      </c>
      <c r="E33" s="5">
        <f>E34</f>
        <v>6600000</v>
      </c>
      <c r="F33" s="69">
        <f t="shared" si="3"/>
        <v>-600000</v>
      </c>
      <c r="G33" s="93"/>
      <c r="H33" s="92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2"/>
      <c r="W33" s="96"/>
    </row>
    <row r="34" spans="1:23" ht="30.75" customHeight="1">
      <c r="A34" s="15"/>
      <c r="B34" s="28" t="s">
        <v>83</v>
      </c>
      <c r="C34" s="44"/>
      <c r="D34" s="5">
        <f>D35</f>
        <v>6000000</v>
      </c>
      <c r="E34" s="5">
        <v>6600000</v>
      </c>
      <c r="F34" s="69">
        <f t="shared" si="3"/>
        <v>-600000</v>
      </c>
      <c r="G34" s="93"/>
      <c r="H34" s="92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2"/>
      <c r="W34" s="96"/>
    </row>
    <row r="35" spans="1:23" ht="30.75" customHeight="1">
      <c r="A35" s="15"/>
      <c r="B35" s="33"/>
      <c r="C35" s="47" t="s">
        <v>84</v>
      </c>
      <c r="D35" s="5">
        <f>V35</f>
        <v>6000000</v>
      </c>
      <c r="E35" s="5">
        <v>6600000</v>
      </c>
      <c r="F35" s="69">
        <f t="shared" si="3"/>
        <v>-600000</v>
      </c>
      <c r="G35" s="93" t="s">
        <v>97</v>
      </c>
      <c r="H35" s="92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 t="s">
        <v>7</v>
      </c>
      <c r="V35" s="92">
        <v>6000000</v>
      </c>
      <c r="W35" s="96" t="s">
        <v>3</v>
      </c>
    </row>
    <row r="36" spans="1:23" ht="30.75" customHeight="1">
      <c r="A36" s="250" t="s">
        <v>38</v>
      </c>
      <c r="B36" s="251"/>
      <c r="C36" s="249"/>
      <c r="D36" s="5">
        <f>D37</f>
        <v>23325680</v>
      </c>
      <c r="E36" s="5">
        <f>E37</f>
        <v>27600000</v>
      </c>
      <c r="F36" s="24">
        <f t="shared" si="3"/>
        <v>-4274320</v>
      </c>
      <c r="G36" s="93"/>
      <c r="H36" s="92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2"/>
      <c r="W36" s="96"/>
    </row>
    <row r="37" spans="1:23" ht="30.75" customHeight="1">
      <c r="A37" s="13"/>
      <c r="B37" s="248" t="s">
        <v>39</v>
      </c>
      <c r="C37" s="249"/>
      <c r="D37" s="5">
        <f>SUM(D38:D39)</f>
        <v>23325680</v>
      </c>
      <c r="E37" s="5">
        <v>27600000</v>
      </c>
      <c r="F37" s="24">
        <f t="shared" si="3"/>
        <v>-4274320</v>
      </c>
      <c r="G37" s="93"/>
      <c r="H37" s="92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2"/>
      <c r="W37" s="96"/>
    </row>
    <row r="38" spans="1:23" ht="30.75" customHeight="1">
      <c r="A38" s="13"/>
      <c r="B38" s="4"/>
      <c r="C38" s="122" t="s">
        <v>43</v>
      </c>
      <c r="D38" s="38">
        <v>100000</v>
      </c>
      <c r="E38" s="38">
        <v>100000</v>
      </c>
      <c r="F38" s="24">
        <f t="shared" si="3"/>
        <v>0</v>
      </c>
      <c r="G38" s="107" t="s">
        <v>55</v>
      </c>
      <c r="H38" s="108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 t="s">
        <v>7</v>
      </c>
      <c r="V38" s="108">
        <v>100000</v>
      </c>
      <c r="W38" s="109" t="s">
        <v>3</v>
      </c>
    </row>
    <row r="39" spans="1:23" ht="30.75" customHeight="1">
      <c r="A39" s="13"/>
      <c r="B39" s="4"/>
      <c r="C39" s="32" t="s">
        <v>54</v>
      </c>
      <c r="D39" s="5">
        <f>V39</f>
        <v>23225680</v>
      </c>
      <c r="E39" s="5">
        <v>27500000</v>
      </c>
      <c r="F39" s="24">
        <f t="shared" si="3"/>
        <v>-4274320</v>
      </c>
      <c r="G39" s="107"/>
      <c r="H39" s="108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8">
        <f>V40+V41+V42+V43</f>
        <v>23225680</v>
      </c>
      <c r="W39" s="109"/>
    </row>
    <row r="40" spans="1:23">
      <c r="A40" s="13"/>
      <c r="B40" s="4"/>
      <c r="C40" s="31"/>
      <c r="D40" s="37"/>
      <c r="E40" s="37"/>
      <c r="F40" s="121"/>
      <c r="G40" s="107" t="s">
        <v>103</v>
      </c>
      <c r="H40" s="108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 t="s">
        <v>96</v>
      </c>
      <c r="V40" s="108">
        <v>3000000</v>
      </c>
      <c r="W40" s="109" t="s">
        <v>3</v>
      </c>
    </row>
    <row r="41" spans="1:23">
      <c r="A41" s="13"/>
      <c r="B41" s="4"/>
      <c r="C41" s="31"/>
      <c r="D41" s="37"/>
      <c r="E41" s="37"/>
      <c r="F41" s="34"/>
      <c r="G41" s="85" t="s">
        <v>104</v>
      </c>
      <c r="H41" s="254">
        <v>3000000</v>
      </c>
      <c r="I41" s="254"/>
      <c r="J41" s="85" t="s">
        <v>3</v>
      </c>
      <c r="K41" s="111" t="s">
        <v>4</v>
      </c>
      <c r="L41" s="255" t="s">
        <v>95</v>
      </c>
      <c r="M41" s="255"/>
      <c r="N41" s="255"/>
      <c r="O41" s="85"/>
      <c r="P41" s="85"/>
      <c r="Q41" s="85"/>
      <c r="R41" s="85"/>
      <c r="S41" s="85"/>
      <c r="T41" s="85"/>
      <c r="U41" s="85" t="s">
        <v>7</v>
      </c>
      <c r="V41" s="84">
        <v>10800000</v>
      </c>
      <c r="W41" s="87" t="s">
        <v>3</v>
      </c>
    </row>
    <row r="42" spans="1:23">
      <c r="A42" s="13"/>
      <c r="B42" s="4"/>
      <c r="C42" s="31"/>
      <c r="D42" s="37"/>
      <c r="E42" s="37"/>
      <c r="F42" s="34"/>
      <c r="G42" s="9" t="s">
        <v>105</v>
      </c>
      <c r="H42" s="35"/>
      <c r="I42" s="9"/>
      <c r="J42" s="9"/>
      <c r="K42" s="9"/>
      <c r="L42" s="22"/>
      <c r="M42" s="9"/>
      <c r="N42" s="9"/>
      <c r="O42" s="9"/>
      <c r="P42" s="9"/>
      <c r="Q42" s="9"/>
      <c r="R42" s="9"/>
      <c r="S42" s="9"/>
      <c r="T42" s="9"/>
      <c r="U42" s="9" t="s">
        <v>7</v>
      </c>
      <c r="V42" s="10">
        <v>5400000</v>
      </c>
      <c r="W42" s="14" t="s">
        <v>3</v>
      </c>
    </row>
    <row r="43" spans="1:23" ht="18" customHeight="1" thickBot="1">
      <c r="A43" s="113"/>
      <c r="B43" s="114"/>
      <c r="C43" s="39"/>
      <c r="D43" s="40"/>
      <c r="E43" s="40"/>
      <c r="F43" s="41"/>
      <c r="G43" s="115" t="s">
        <v>106</v>
      </c>
      <c r="H43" s="252"/>
      <c r="I43" s="252"/>
      <c r="J43" s="115"/>
      <c r="K43" s="116"/>
      <c r="L43" s="253"/>
      <c r="M43" s="253"/>
      <c r="N43" s="253"/>
      <c r="O43" s="115"/>
      <c r="P43" s="115"/>
      <c r="Q43" s="115"/>
      <c r="R43" s="115"/>
      <c r="S43" s="115"/>
      <c r="T43" s="115"/>
      <c r="U43" s="115" t="s">
        <v>7</v>
      </c>
      <c r="V43" s="117">
        <v>4025680</v>
      </c>
      <c r="W43" s="118" t="s">
        <v>3</v>
      </c>
    </row>
    <row r="44" spans="1:23" ht="28.5" customHeight="1" thickTop="1" thickBot="1">
      <c r="A44" s="242" t="s">
        <v>15</v>
      </c>
      <c r="B44" s="243"/>
      <c r="C44" s="244"/>
      <c r="D44" s="112">
        <f>D5+D14+D18+D21+D30+D33+D36</f>
        <v>388677730</v>
      </c>
      <c r="E44" s="112">
        <f>E5+E14+E18+E21+E30+E33+E36</f>
        <v>376525920</v>
      </c>
      <c r="F44" s="112">
        <f>F5+F14+F18+F21+F30+F33+F36</f>
        <v>12151810</v>
      </c>
      <c r="G44" s="75"/>
      <c r="H44" s="76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6"/>
      <c r="W44" s="77"/>
    </row>
    <row r="45" spans="1:23">
      <c r="E45" s="8"/>
      <c r="F45" s="10"/>
      <c r="G45" s="9"/>
      <c r="H45" s="10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10"/>
      <c r="W45" s="9"/>
    </row>
    <row r="46" spans="1:23">
      <c r="E46" s="8"/>
      <c r="F46" s="10"/>
      <c r="G46" s="9"/>
      <c r="H46" s="10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10"/>
      <c r="W46" s="9"/>
    </row>
  </sheetData>
  <mergeCells count="29">
    <mergeCell ref="H43:I43"/>
    <mergeCell ref="L43:N43"/>
    <mergeCell ref="H41:I41"/>
    <mergeCell ref="L41:N41"/>
    <mergeCell ref="B31:C31"/>
    <mergeCell ref="A44:C44"/>
    <mergeCell ref="A3:C3"/>
    <mergeCell ref="A4:C4"/>
    <mergeCell ref="B37:C37"/>
    <mergeCell ref="A36:C36"/>
    <mergeCell ref="B6:C6"/>
    <mergeCell ref="B22:C22"/>
    <mergeCell ref="A5:C5"/>
    <mergeCell ref="A21:C21"/>
    <mergeCell ref="A30:C30"/>
    <mergeCell ref="A18:C18"/>
    <mergeCell ref="A14:C14"/>
    <mergeCell ref="A29:C29"/>
    <mergeCell ref="B19:C19"/>
    <mergeCell ref="V2:W2"/>
    <mergeCell ref="G3:W4"/>
    <mergeCell ref="E3:E4"/>
    <mergeCell ref="F3:F4"/>
    <mergeCell ref="A28:C28"/>
    <mergeCell ref="F28:F29"/>
    <mergeCell ref="E28:E29"/>
    <mergeCell ref="G28:W29"/>
    <mergeCell ref="D3:D4"/>
    <mergeCell ref="D28:D29"/>
  </mergeCells>
  <phoneticPr fontId="1" type="noConversion"/>
  <pageMargins left="0.79" right="0.2" top="0.74803149606299213" bottom="0.35433070866141736" header="0.31496062992125984" footer="0.31496062992125984"/>
  <pageSetup paperSize="9" scale="80" orientation="landscape" r:id="rId1"/>
  <ignoredErrors>
    <ignoredError sqref="D2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R63"/>
  <sheetViews>
    <sheetView topLeftCell="A49" workbookViewId="0">
      <selection activeCell="A54" sqref="A54"/>
    </sheetView>
  </sheetViews>
  <sheetFormatPr defaultRowHeight="16.5"/>
  <cols>
    <col min="1" max="1" width="8.625" customWidth="1"/>
    <col min="3" max="4" width="13.875" customWidth="1"/>
    <col min="5" max="5" width="12.75" style="2" customWidth="1"/>
    <col min="6" max="6" width="13.125" style="2" customWidth="1"/>
    <col min="7" max="7" width="17" style="43" customWidth="1"/>
    <col min="8" max="8" width="12.125" style="1" bestFit="1" customWidth="1"/>
    <col min="9" max="10" width="2.875" customWidth="1"/>
    <col min="11" max="11" width="8.5" bestFit="1" customWidth="1"/>
    <col min="12" max="12" width="3" customWidth="1"/>
    <col min="13" max="13" width="2.875" customWidth="1"/>
    <col min="14" max="14" width="4.125" customWidth="1"/>
    <col min="15" max="15" width="4.625" customWidth="1"/>
    <col min="16" max="16" width="2.875" customWidth="1"/>
    <col min="17" max="17" width="12.125" style="1" bestFit="1" customWidth="1"/>
    <col min="18" max="18" width="2.875" customWidth="1"/>
  </cols>
  <sheetData>
    <row r="1" spans="1:18" ht="20.25">
      <c r="A1" s="18" t="s">
        <v>13</v>
      </c>
    </row>
    <row r="2" spans="1:18" ht="17.25" thickBot="1">
      <c r="Q2" s="226" t="s">
        <v>11</v>
      </c>
      <c r="R2" s="227"/>
    </row>
    <row r="3" spans="1:18" ht="27" customHeight="1">
      <c r="A3" s="233" t="s">
        <v>107</v>
      </c>
      <c r="B3" s="234"/>
      <c r="C3" s="235"/>
      <c r="D3" s="231" t="s">
        <v>100</v>
      </c>
      <c r="E3" s="231" t="s">
        <v>101</v>
      </c>
      <c r="F3" s="261" t="s">
        <v>108</v>
      </c>
      <c r="G3" s="237" t="s">
        <v>109</v>
      </c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8"/>
    </row>
    <row r="4" spans="1:18" ht="27" customHeight="1">
      <c r="A4" s="245" t="s">
        <v>110</v>
      </c>
      <c r="B4" s="246"/>
      <c r="C4" s="247"/>
      <c r="D4" s="207"/>
      <c r="E4" s="207"/>
      <c r="F4" s="262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1"/>
    </row>
    <row r="5" spans="1:18" ht="27" customHeight="1">
      <c r="A5" s="280" t="s">
        <v>111</v>
      </c>
      <c r="B5" s="281"/>
      <c r="C5" s="282"/>
      <c r="D5" s="125">
        <f>D6+D29+D34</f>
        <v>336586706.66666663</v>
      </c>
      <c r="E5" s="125">
        <f>E6+E29+E34</f>
        <v>318565920</v>
      </c>
      <c r="F5" s="126">
        <f>D5-E5</f>
        <v>18020786.666666627</v>
      </c>
      <c r="G5" s="49"/>
      <c r="H5" s="92"/>
      <c r="I5" s="93"/>
      <c r="J5" s="93"/>
      <c r="K5" s="93"/>
      <c r="L5" s="93"/>
      <c r="M5" s="93"/>
      <c r="N5" s="93"/>
      <c r="O5" s="93"/>
      <c r="P5" s="93"/>
      <c r="Q5" s="92"/>
      <c r="R5" s="96"/>
    </row>
    <row r="6" spans="1:18" ht="27" customHeight="1">
      <c r="A6" s="127"/>
      <c r="B6" s="274" t="s">
        <v>112</v>
      </c>
      <c r="C6" s="221"/>
      <c r="D6" s="129">
        <f>D7+D17+D19+D21+D26</f>
        <v>295666706.66666663</v>
      </c>
      <c r="E6" s="129">
        <f>E7+E17+E19+E21+E26</f>
        <v>274056760</v>
      </c>
      <c r="F6" s="126">
        <f t="shared" ref="F6:F7" si="0">D6-E6</f>
        <v>21609946.666666627</v>
      </c>
      <c r="G6" s="49"/>
      <c r="H6" s="92"/>
      <c r="I6" s="93"/>
      <c r="J6" s="93"/>
      <c r="K6" s="93"/>
      <c r="L6" s="93"/>
      <c r="M6" s="93"/>
      <c r="N6" s="93"/>
      <c r="O6" s="93"/>
      <c r="P6" s="93"/>
      <c r="Q6" s="92"/>
      <c r="R6" s="96"/>
    </row>
    <row r="7" spans="1:18" ht="35.25" customHeight="1">
      <c r="A7" s="130"/>
      <c r="B7" s="131"/>
      <c r="C7" s="132" t="s">
        <v>113</v>
      </c>
      <c r="D7" s="133">
        <f>Q7</f>
        <v>228600000</v>
      </c>
      <c r="E7" s="134">
        <v>213700000</v>
      </c>
      <c r="F7" s="126">
        <f t="shared" si="0"/>
        <v>14900000</v>
      </c>
      <c r="G7" s="135"/>
      <c r="H7" s="108"/>
      <c r="I7" s="107"/>
      <c r="J7" s="107"/>
      <c r="K7" s="107"/>
      <c r="L7" s="107"/>
      <c r="M7" s="107"/>
      <c r="N7" s="107"/>
      <c r="O7" s="107"/>
      <c r="P7" s="107"/>
      <c r="Q7" s="108">
        <f>SUM(Q8:Q16)</f>
        <v>228600000</v>
      </c>
      <c r="R7" s="109" t="s">
        <v>65</v>
      </c>
    </row>
    <row r="8" spans="1:18" ht="22.5" customHeight="1">
      <c r="A8" s="130"/>
      <c r="B8" s="63"/>
      <c r="C8" s="136"/>
      <c r="D8" s="137"/>
      <c r="E8" s="138"/>
      <c r="F8" s="139"/>
      <c r="G8" s="140" t="s">
        <v>91</v>
      </c>
      <c r="H8" s="108">
        <v>1500000</v>
      </c>
      <c r="I8" s="107" t="s">
        <v>65</v>
      </c>
      <c r="J8" s="107" t="s">
        <v>66</v>
      </c>
      <c r="K8" s="107">
        <v>1</v>
      </c>
      <c r="L8" s="107" t="s">
        <v>90</v>
      </c>
      <c r="M8" s="107" t="s">
        <v>66</v>
      </c>
      <c r="N8" s="107">
        <v>12</v>
      </c>
      <c r="O8" s="107" t="s">
        <v>92</v>
      </c>
      <c r="P8" s="107" t="s">
        <v>69</v>
      </c>
      <c r="Q8" s="108">
        <f>H8*K8*N8</f>
        <v>18000000</v>
      </c>
      <c r="R8" s="109" t="s">
        <v>65</v>
      </c>
    </row>
    <row r="9" spans="1:18" ht="22.5" customHeight="1">
      <c r="A9" s="130"/>
      <c r="B9" s="63"/>
      <c r="C9" s="141"/>
      <c r="D9" s="142"/>
      <c r="E9" s="143"/>
      <c r="F9" s="144"/>
      <c r="G9" s="131" t="s">
        <v>77</v>
      </c>
      <c r="H9" s="84">
        <v>1800000</v>
      </c>
      <c r="I9" s="85" t="s">
        <v>65</v>
      </c>
      <c r="J9" s="85" t="s">
        <v>66</v>
      </c>
      <c r="K9" s="85">
        <v>1</v>
      </c>
      <c r="L9" s="85" t="s">
        <v>90</v>
      </c>
      <c r="M9" s="85" t="s">
        <v>66</v>
      </c>
      <c r="N9" s="85">
        <v>12</v>
      </c>
      <c r="O9" s="85" t="s">
        <v>92</v>
      </c>
      <c r="P9" s="85" t="s">
        <v>69</v>
      </c>
      <c r="Q9" s="84">
        <f>H9*K9*N9</f>
        <v>21600000</v>
      </c>
      <c r="R9" s="87" t="s">
        <v>65</v>
      </c>
    </row>
    <row r="10" spans="1:18" ht="22.5" customHeight="1">
      <c r="A10" s="130"/>
      <c r="B10" s="63"/>
      <c r="C10" s="141"/>
      <c r="D10" s="142"/>
      <c r="E10" s="143"/>
      <c r="F10" s="144"/>
      <c r="G10" s="131" t="s">
        <v>56</v>
      </c>
      <c r="H10" s="84">
        <v>1500000</v>
      </c>
      <c r="I10" s="89" t="s">
        <v>65</v>
      </c>
      <c r="J10" s="89" t="s">
        <v>66</v>
      </c>
      <c r="K10" s="89">
        <v>1</v>
      </c>
      <c r="L10" s="89" t="s">
        <v>90</v>
      </c>
      <c r="M10" s="89" t="s">
        <v>66</v>
      </c>
      <c r="N10" s="89">
        <v>12</v>
      </c>
      <c r="O10" s="89" t="s">
        <v>92</v>
      </c>
      <c r="P10" s="89" t="s">
        <v>69</v>
      </c>
      <c r="Q10" s="84">
        <f t="shared" ref="Q10:Q12" si="1">H10*K10*N10</f>
        <v>18000000</v>
      </c>
      <c r="R10" s="87" t="s">
        <v>65</v>
      </c>
    </row>
    <row r="11" spans="1:18" ht="22.5" customHeight="1">
      <c r="A11" s="130"/>
      <c r="B11" s="63"/>
      <c r="C11" s="141"/>
      <c r="D11" s="142"/>
      <c r="E11" s="143"/>
      <c r="F11" s="144"/>
      <c r="G11" s="131" t="s">
        <v>114</v>
      </c>
      <c r="H11" s="84">
        <v>1900000</v>
      </c>
      <c r="I11" s="89" t="s">
        <v>65</v>
      </c>
      <c r="J11" s="89" t="s">
        <v>66</v>
      </c>
      <c r="K11" s="89">
        <v>1</v>
      </c>
      <c r="L11" s="89" t="s">
        <v>90</v>
      </c>
      <c r="M11" s="89" t="s">
        <v>66</v>
      </c>
      <c r="N11" s="89">
        <v>12</v>
      </c>
      <c r="O11" s="89" t="s">
        <v>92</v>
      </c>
      <c r="P11" s="89" t="s">
        <v>69</v>
      </c>
      <c r="Q11" s="84">
        <f t="shared" si="1"/>
        <v>22800000</v>
      </c>
      <c r="R11" s="87" t="s">
        <v>65</v>
      </c>
    </row>
    <row r="12" spans="1:18" ht="22.5" customHeight="1">
      <c r="A12" s="130"/>
      <c r="B12" s="63"/>
      <c r="C12" s="141"/>
      <c r="D12" s="142"/>
      <c r="E12" s="143"/>
      <c r="F12" s="144"/>
      <c r="G12" s="131"/>
      <c r="H12" s="84">
        <v>1500000</v>
      </c>
      <c r="I12" s="89" t="s">
        <v>65</v>
      </c>
      <c r="J12" s="89" t="s">
        <v>66</v>
      </c>
      <c r="K12" s="89">
        <v>4</v>
      </c>
      <c r="L12" s="89" t="s">
        <v>90</v>
      </c>
      <c r="M12" s="89" t="s">
        <v>66</v>
      </c>
      <c r="N12" s="89">
        <v>12</v>
      </c>
      <c r="O12" s="89" t="s">
        <v>92</v>
      </c>
      <c r="P12" s="89" t="s">
        <v>69</v>
      </c>
      <c r="Q12" s="84">
        <f t="shared" si="1"/>
        <v>72000000</v>
      </c>
      <c r="R12" s="87" t="s">
        <v>65</v>
      </c>
    </row>
    <row r="13" spans="1:18" ht="22.5" customHeight="1">
      <c r="A13" s="130"/>
      <c r="B13" s="63"/>
      <c r="C13" s="141"/>
      <c r="D13" s="142"/>
      <c r="E13" s="143"/>
      <c r="F13" s="144"/>
      <c r="G13" s="131"/>
      <c r="H13" s="84">
        <v>1300000</v>
      </c>
      <c r="I13" s="89" t="s">
        <v>65</v>
      </c>
      <c r="J13" s="89" t="s">
        <v>66</v>
      </c>
      <c r="K13" s="89">
        <v>3</v>
      </c>
      <c r="L13" s="89" t="s">
        <v>90</v>
      </c>
      <c r="M13" s="89" t="s">
        <v>66</v>
      </c>
      <c r="N13" s="89">
        <v>12</v>
      </c>
      <c r="O13" s="89" t="s">
        <v>92</v>
      </c>
      <c r="P13" s="89" t="s">
        <v>69</v>
      </c>
      <c r="Q13" s="84">
        <f>H13*K13*N13</f>
        <v>46800000</v>
      </c>
      <c r="R13" s="87" t="s">
        <v>65</v>
      </c>
    </row>
    <row r="14" spans="1:18" ht="22.5" customHeight="1">
      <c r="A14" s="130"/>
      <c r="B14" s="63"/>
      <c r="C14" s="141"/>
      <c r="D14" s="142"/>
      <c r="E14" s="143"/>
      <c r="F14" s="144"/>
      <c r="G14" s="131" t="s">
        <v>89</v>
      </c>
      <c r="H14" s="84">
        <v>450000</v>
      </c>
      <c r="I14" s="89" t="s">
        <v>65</v>
      </c>
      <c r="J14" s="89" t="s">
        <v>66</v>
      </c>
      <c r="K14" s="89">
        <v>1</v>
      </c>
      <c r="L14" s="89" t="s">
        <v>90</v>
      </c>
      <c r="M14" s="89" t="s">
        <v>66</v>
      </c>
      <c r="N14" s="89">
        <v>12</v>
      </c>
      <c r="O14" s="89" t="s">
        <v>92</v>
      </c>
      <c r="P14" s="89" t="s">
        <v>69</v>
      </c>
      <c r="Q14" s="84">
        <f>H14*K14*N14</f>
        <v>5400000</v>
      </c>
      <c r="R14" s="87" t="s">
        <v>65</v>
      </c>
    </row>
    <row r="15" spans="1:18" ht="22.5" customHeight="1">
      <c r="A15" s="130"/>
      <c r="B15" s="63"/>
      <c r="C15" s="141"/>
      <c r="D15" s="142"/>
      <c r="E15" s="143"/>
      <c r="F15" s="144"/>
      <c r="G15" s="131" t="s">
        <v>115</v>
      </c>
      <c r="H15" s="84">
        <v>1000000</v>
      </c>
      <c r="I15" s="89" t="s">
        <v>65</v>
      </c>
      <c r="J15" s="89" t="s">
        <v>66</v>
      </c>
      <c r="K15" s="89">
        <v>1</v>
      </c>
      <c r="L15" s="89" t="s">
        <v>90</v>
      </c>
      <c r="M15" s="89" t="s">
        <v>66</v>
      </c>
      <c r="N15" s="89">
        <v>12</v>
      </c>
      <c r="O15" s="89" t="s">
        <v>92</v>
      </c>
      <c r="P15" s="89" t="s">
        <v>69</v>
      </c>
      <c r="Q15" s="84">
        <f>H15*K15*N15</f>
        <v>12000000</v>
      </c>
      <c r="R15" s="87" t="s">
        <v>65</v>
      </c>
    </row>
    <row r="16" spans="1:18" ht="22.5" customHeight="1">
      <c r="A16" s="130"/>
      <c r="B16" s="63"/>
      <c r="C16" s="141"/>
      <c r="D16" s="142"/>
      <c r="E16" s="143"/>
      <c r="F16" s="144"/>
      <c r="G16" s="131" t="s">
        <v>116</v>
      </c>
      <c r="H16" s="84">
        <v>1000000</v>
      </c>
      <c r="I16" s="89" t="s">
        <v>65</v>
      </c>
      <c r="J16" s="89" t="s">
        <v>66</v>
      </c>
      <c r="K16" s="89">
        <v>1</v>
      </c>
      <c r="L16" s="89" t="s">
        <v>90</v>
      </c>
      <c r="M16" s="89" t="s">
        <v>66</v>
      </c>
      <c r="N16" s="89">
        <v>12</v>
      </c>
      <c r="O16" s="89" t="s">
        <v>92</v>
      </c>
      <c r="P16" s="89" t="s">
        <v>69</v>
      </c>
      <c r="Q16" s="84">
        <f>H16*K16*N16</f>
        <v>12000000</v>
      </c>
      <c r="R16" s="87" t="s">
        <v>65</v>
      </c>
    </row>
    <row r="17" spans="1:18" ht="33.75" customHeight="1">
      <c r="A17" s="130"/>
      <c r="B17" s="63"/>
      <c r="C17" s="132" t="s">
        <v>86</v>
      </c>
      <c r="D17" s="26">
        <f>Q17</f>
        <v>5000000</v>
      </c>
      <c r="E17" s="145">
        <v>4000000</v>
      </c>
      <c r="F17" s="146">
        <f>D17-E17</f>
        <v>1000000</v>
      </c>
      <c r="G17" s="54"/>
      <c r="H17" s="92"/>
      <c r="I17" s="93"/>
      <c r="J17" s="93"/>
      <c r="K17" s="93"/>
      <c r="L17" s="93"/>
      <c r="M17" s="93"/>
      <c r="N17" s="93"/>
      <c r="O17" s="93"/>
      <c r="P17" s="93"/>
      <c r="Q17" s="92">
        <v>5000000</v>
      </c>
      <c r="R17" s="96" t="s">
        <v>65</v>
      </c>
    </row>
    <row r="18" spans="1:18" ht="19.5" customHeight="1">
      <c r="A18" s="130"/>
      <c r="B18" s="63"/>
      <c r="C18" s="136"/>
      <c r="D18" s="137"/>
      <c r="E18" s="138"/>
      <c r="F18" s="147"/>
      <c r="G18" s="140" t="s">
        <v>161</v>
      </c>
      <c r="H18" s="108"/>
      <c r="I18" s="107"/>
      <c r="J18" s="107"/>
      <c r="K18" s="107"/>
      <c r="L18" s="107"/>
      <c r="M18" s="107"/>
      <c r="N18" s="107"/>
      <c r="O18" s="107"/>
      <c r="P18" s="107" t="s">
        <v>69</v>
      </c>
      <c r="Q18" s="108">
        <v>5000000</v>
      </c>
      <c r="R18" s="109" t="s">
        <v>65</v>
      </c>
    </row>
    <row r="19" spans="1:18" ht="33">
      <c r="A19" s="130"/>
      <c r="B19" s="63"/>
      <c r="C19" s="132" t="s">
        <v>117</v>
      </c>
      <c r="D19" s="26">
        <f>Q19+Q20</f>
        <v>21966666.666666664</v>
      </c>
      <c r="E19" s="145">
        <v>16850000</v>
      </c>
      <c r="F19" s="146">
        <f>D19-E19</f>
        <v>5116666.6666666642</v>
      </c>
      <c r="G19" s="284" t="s">
        <v>156</v>
      </c>
      <c r="H19" s="108">
        <f>SUM(Q8:Q16)+D17</f>
        <v>233600000</v>
      </c>
      <c r="I19" s="150" t="s">
        <v>65</v>
      </c>
      <c r="J19" s="150" t="s">
        <v>66</v>
      </c>
      <c r="K19" s="283">
        <v>8.3333333333333329E-2</v>
      </c>
      <c r="L19" s="107"/>
      <c r="M19" s="107"/>
      <c r="N19" s="107"/>
      <c r="O19" s="107"/>
      <c r="P19" s="150" t="s">
        <v>69</v>
      </c>
      <c r="Q19" s="108">
        <f>H19*K19</f>
        <v>19466666.666666664</v>
      </c>
      <c r="R19" s="109" t="s">
        <v>65</v>
      </c>
    </row>
    <row r="20" spans="1:18" ht="27" customHeight="1">
      <c r="A20" s="130"/>
      <c r="B20" s="131"/>
      <c r="C20" s="177"/>
      <c r="D20" s="149"/>
      <c r="E20" s="171"/>
      <c r="F20" s="146"/>
      <c r="G20" s="285" t="s">
        <v>157</v>
      </c>
      <c r="H20" s="84"/>
      <c r="I20" s="89"/>
      <c r="J20" s="89"/>
      <c r="K20" s="286"/>
      <c r="L20" s="85"/>
      <c r="M20" s="85"/>
      <c r="N20" s="85"/>
      <c r="O20" s="85"/>
      <c r="P20" s="89"/>
      <c r="Q20" s="84">
        <v>2500000</v>
      </c>
      <c r="R20" s="287" t="s">
        <v>158</v>
      </c>
    </row>
    <row r="21" spans="1:18" ht="26.25" customHeight="1">
      <c r="A21" s="130"/>
      <c r="B21" s="131"/>
      <c r="C21" s="148">
        <v>116</v>
      </c>
      <c r="D21" s="278">
        <f>Q21+Q22+Q23+Q24+Q25</f>
        <v>38100040</v>
      </c>
      <c r="E21" s="276">
        <v>35506760</v>
      </c>
      <c r="F21" s="272">
        <f>D21-E21</f>
        <v>2593280</v>
      </c>
      <c r="G21" s="140" t="s">
        <v>118</v>
      </c>
      <c r="H21" s="108">
        <f>D7+D17</f>
        <v>233600000</v>
      </c>
      <c r="I21" s="150" t="s">
        <v>65</v>
      </c>
      <c r="J21" s="150" t="s">
        <v>66</v>
      </c>
      <c r="K21" s="151">
        <v>2.9</v>
      </c>
      <c r="L21" s="107" t="s">
        <v>119</v>
      </c>
      <c r="M21" s="107"/>
      <c r="N21" s="107"/>
      <c r="O21" s="107"/>
      <c r="P21" s="150" t="s">
        <v>69</v>
      </c>
      <c r="Q21" s="108">
        <f>ROUND(H21*K21%,-1)</f>
        <v>6774400</v>
      </c>
      <c r="R21" s="109" t="s">
        <v>65</v>
      </c>
    </row>
    <row r="22" spans="1:18" ht="26.25" customHeight="1">
      <c r="A22" s="130"/>
      <c r="B22" s="131"/>
      <c r="C22" s="152" t="s">
        <v>120</v>
      </c>
      <c r="D22" s="279"/>
      <c r="E22" s="277"/>
      <c r="F22" s="273"/>
      <c r="G22" s="131" t="s">
        <v>121</v>
      </c>
      <c r="H22" s="84">
        <f>Q21</f>
        <v>6774400</v>
      </c>
      <c r="I22" s="89" t="s">
        <v>65</v>
      </c>
      <c r="J22" s="89" t="s">
        <v>66</v>
      </c>
      <c r="K22" s="89">
        <v>6.55</v>
      </c>
      <c r="L22" s="85" t="s">
        <v>119</v>
      </c>
      <c r="M22" s="85"/>
      <c r="N22" s="85"/>
      <c r="O22" s="85"/>
      <c r="P22" s="89" t="s">
        <v>69</v>
      </c>
      <c r="Q22" s="84">
        <f t="shared" ref="Q22:Q25" si="2">ROUND(H22*K22%,-1)</f>
        <v>443720</v>
      </c>
      <c r="R22" s="87" t="s">
        <v>65</v>
      </c>
    </row>
    <row r="23" spans="1:18" ht="26.25" customHeight="1">
      <c r="A23" s="130"/>
      <c r="B23" s="131"/>
      <c r="C23" s="141"/>
      <c r="D23" s="142"/>
      <c r="E23" s="143"/>
      <c r="F23" s="153"/>
      <c r="G23" s="131" t="s">
        <v>122</v>
      </c>
      <c r="H23" s="84">
        <f>H21</f>
        <v>233600000</v>
      </c>
      <c r="I23" s="89" t="s">
        <v>65</v>
      </c>
      <c r="J23" s="89" t="s">
        <v>66</v>
      </c>
      <c r="K23" s="89">
        <v>4.5</v>
      </c>
      <c r="L23" s="85" t="s">
        <v>119</v>
      </c>
      <c r="M23" s="85"/>
      <c r="N23" s="85"/>
      <c r="O23" s="85"/>
      <c r="P23" s="89" t="s">
        <v>69</v>
      </c>
      <c r="Q23" s="84">
        <f t="shared" si="2"/>
        <v>10512000</v>
      </c>
      <c r="R23" s="87" t="s">
        <v>65</v>
      </c>
    </row>
    <row r="24" spans="1:18" ht="26.25" customHeight="1">
      <c r="A24" s="130"/>
      <c r="B24" s="131"/>
      <c r="C24" s="141"/>
      <c r="D24" s="142"/>
      <c r="E24" s="143"/>
      <c r="F24" s="153"/>
      <c r="G24" s="131" t="s">
        <v>123</v>
      </c>
      <c r="H24" s="84">
        <f>H21</f>
        <v>233600000</v>
      </c>
      <c r="I24" s="89" t="s">
        <v>65</v>
      </c>
      <c r="J24" s="89" t="s">
        <v>66</v>
      </c>
      <c r="K24" s="99">
        <v>8</v>
      </c>
      <c r="L24" s="85" t="s">
        <v>119</v>
      </c>
      <c r="M24" s="85"/>
      <c r="N24" s="85"/>
      <c r="O24" s="85"/>
      <c r="P24" s="89" t="s">
        <v>69</v>
      </c>
      <c r="Q24" s="84">
        <f t="shared" si="2"/>
        <v>18688000</v>
      </c>
      <c r="R24" s="87" t="s">
        <v>65</v>
      </c>
    </row>
    <row r="25" spans="1:18" ht="26.25" customHeight="1">
      <c r="A25" s="130"/>
      <c r="B25" s="63"/>
      <c r="C25" s="141"/>
      <c r="D25" s="142"/>
      <c r="E25" s="143"/>
      <c r="F25" s="153"/>
      <c r="G25" s="172" t="s">
        <v>124</v>
      </c>
      <c r="H25" s="100">
        <f>H21</f>
        <v>233600000</v>
      </c>
      <c r="I25" s="103" t="s">
        <v>65</v>
      </c>
      <c r="J25" s="103" t="s">
        <v>66</v>
      </c>
      <c r="K25" s="103">
        <v>0.72</v>
      </c>
      <c r="L25" s="101" t="s">
        <v>119</v>
      </c>
      <c r="M25" s="101"/>
      <c r="N25" s="101"/>
      <c r="O25" s="101"/>
      <c r="P25" s="103" t="s">
        <v>69</v>
      </c>
      <c r="Q25" s="100">
        <f t="shared" si="2"/>
        <v>1681920</v>
      </c>
      <c r="R25" s="105" t="s">
        <v>65</v>
      </c>
    </row>
    <row r="26" spans="1:18" ht="33.75" thickBot="1">
      <c r="A26" s="154"/>
      <c r="B26" s="155"/>
      <c r="C26" s="156" t="s">
        <v>125</v>
      </c>
      <c r="D26" s="157">
        <f>Q26</f>
        <v>2000000</v>
      </c>
      <c r="E26" s="158">
        <v>4000000</v>
      </c>
      <c r="F26" s="159">
        <f>D26-E26</f>
        <v>-2000000</v>
      </c>
      <c r="G26" s="160" t="s">
        <v>87</v>
      </c>
      <c r="H26" s="161"/>
      <c r="I26" s="162"/>
      <c r="J26" s="162"/>
      <c r="K26" s="162"/>
      <c r="L26" s="163"/>
      <c r="M26" s="163"/>
      <c r="N26" s="163"/>
      <c r="O26" s="163"/>
      <c r="P26" s="162" t="s">
        <v>69</v>
      </c>
      <c r="Q26" s="161">
        <v>2000000</v>
      </c>
      <c r="R26" s="164" t="s">
        <v>65</v>
      </c>
    </row>
    <row r="27" spans="1:18" ht="30" customHeight="1">
      <c r="A27" s="233" t="s">
        <v>107</v>
      </c>
      <c r="B27" s="234"/>
      <c r="C27" s="235"/>
      <c r="D27" s="231" t="s">
        <v>100</v>
      </c>
      <c r="E27" s="231" t="s">
        <v>101</v>
      </c>
      <c r="F27" s="261" t="s">
        <v>108</v>
      </c>
      <c r="G27" s="237" t="s">
        <v>109</v>
      </c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8"/>
    </row>
    <row r="28" spans="1:18" ht="30" customHeight="1">
      <c r="A28" s="245" t="s">
        <v>110</v>
      </c>
      <c r="B28" s="246"/>
      <c r="C28" s="247"/>
      <c r="D28" s="207"/>
      <c r="E28" s="207"/>
      <c r="F28" s="262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1"/>
    </row>
    <row r="29" spans="1:18" ht="32.25" customHeight="1">
      <c r="A29" s="130"/>
      <c r="B29" s="54" t="s">
        <v>126</v>
      </c>
      <c r="C29" s="165"/>
      <c r="D29" s="166">
        <f>D30+D31+D33</f>
        <v>9900000</v>
      </c>
      <c r="E29" s="166">
        <f>E30+E31+E33</f>
        <v>8800000</v>
      </c>
      <c r="F29" s="167">
        <f>D29-E29</f>
        <v>1100000</v>
      </c>
      <c r="G29" s="62"/>
      <c r="H29" s="100"/>
      <c r="I29" s="103"/>
      <c r="J29" s="103"/>
      <c r="K29" s="103"/>
      <c r="L29" s="101"/>
      <c r="M29" s="101"/>
      <c r="N29" s="101"/>
      <c r="O29" s="101"/>
      <c r="P29" s="103"/>
      <c r="Q29" s="100"/>
      <c r="R29" s="105"/>
    </row>
    <row r="30" spans="1:18" ht="33" customHeight="1">
      <c r="A30" s="130"/>
      <c r="B30" s="131"/>
      <c r="C30" s="132" t="s">
        <v>127</v>
      </c>
      <c r="D30" s="168">
        <f>Q30</f>
        <v>1000000</v>
      </c>
      <c r="E30" s="169">
        <v>1500000</v>
      </c>
      <c r="F30" s="167">
        <f>D30-E30</f>
        <v>-500000</v>
      </c>
      <c r="G30" s="170" t="s">
        <v>128</v>
      </c>
      <c r="H30" s="84"/>
      <c r="I30" s="89"/>
      <c r="J30" s="89"/>
      <c r="K30" s="89"/>
      <c r="L30" s="85"/>
      <c r="M30" s="85"/>
      <c r="N30" s="85"/>
      <c r="O30" s="85"/>
      <c r="P30" s="89" t="s">
        <v>69</v>
      </c>
      <c r="Q30" s="84">
        <v>1000000</v>
      </c>
      <c r="R30" s="87" t="s">
        <v>65</v>
      </c>
    </row>
    <row r="31" spans="1:18" ht="33" customHeight="1">
      <c r="A31" s="130"/>
      <c r="B31" s="131"/>
      <c r="C31" s="275" t="s">
        <v>81</v>
      </c>
      <c r="D31" s="256">
        <f>Q31+Q32</f>
        <v>8400000</v>
      </c>
      <c r="E31" s="265">
        <v>6800000</v>
      </c>
      <c r="F31" s="263">
        <f>D31-E31</f>
        <v>1600000</v>
      </c>
      <c r="G31" s="140" t="s">
        <v>79</v>
      </c>
      <c r="H31" s="108">
        <v>500000</v>
      </c>
      <c r="I31" s="150" t="s">
        <v>65</v>
      </c>
      <c r="J31" s="150" t="s">
        <v>66</v>
      </c>
      <c r="K31" s="150">
        <v>12</v>
      </c>
      <c r="L31" s="107" t="s">
        <v>67</v>
      </c>
      <c r="M31" s="107"/>
      <c r="N31" s="107"/>
      <c r="O31" s="107"/>
      <c r="P31" s="150" t="s">
        <v>69</v>
      </c>
      <c r="Q31" s="108">
        <f>H31*K31</f>
        <v>6000000</v>
      </c>
      <c r="R31" s="109" t="s">
        <v>65</v>
      </c>
    </row>
    <row r="32" spans="1:18" ht="33" customHeight="1">
      <c r="A32" s="130"/>
      <c r="B32" s="131"/>
      <c r="C32" s="271"/>
      <c r="D32" s="257"/>
      <c r="E32" s="266"/>
      <c r="F32" s="264"/>
      <c r="G32" s="172" t="s">
        <v>80</v>
      </c>
      <c r="H32" s="100">
        <v>200000</v>
      </c>
      <c r="I32" s="103" t="s">
        <v>65</v>
      </c>
      <c r="J32" s="103" t="s">
        <v>66</v>
      </c>
      <c r="K32" s="103">
        <v>12</v>
      </c>
      <c r="L32" s="101" t="s">
        <v>67</v>
      </c>
      <c r="M32" s="101"/>
      <c r="N32" s="101"/>
      <c r="O32" s="101"/>
      <c r="P32" s="103" t="s">
        <v>69</v>
      </c>
      <c r="Q32" s="100">
        <f>H32*K32</f>
        <v>2400000</v>
      </c>
      <c r="R32" s="105" t="s">
        <v>65</v>
      </c>
    </row>
    <row r="33" spans="1:18" ht="33" customHeight="1">
      <c r="A33" s="130"/>
      <c r="B33" s="131"/>
      <c r="C33" s="132" t="s">
        <v>129</v>
      </c>
      <c r="D33" s="168">
        <f>Q33</f>
        <v>500000</v>
      </c>
      <c r="E33" s="169">
        <v>500000</v>
      </c>
      <c r="F33" s="167">
        <f>D33-E33</f>
        <v>0</v>
      </c>
      <c r="G33" s="62" t="s">
        <v>130</v>
      </c>
      <c r="H33" s="100"/>
      <c r="I33" s="103"/>
      <c r="J33" s="103"/>
      <c r="K33" s="103"/>
      <c r="L33" s="101"/>
      <c r="M33" s="101"/>
      <c r="N33" s="101"/>
      <c r="O33" s="101"/>
      <c r="P33" s="103" t="s">
        <v>69</v>
      </c>
      <c r="Q33" s="100">
        <v>500000</v>
      </c>
      <c r="R33" s="105" t="s">
        <v>65</v>
      </c>
    </row>
    <row r="34" spans="1:18" ht="33" customHeight="1">
      <c r="A34" s="130"/>
      <c r="B34" s="274" t="s">
        <v>131</v>
      </c>
      <c r="C34" s="221"/>
      <c r="D34" s="129">
        <f>D35+D37+D38+D40+D41</f>
        <v>31020000</v>
      </c>
      <c r="E34" s="173">
        <v>35709160</v>
      </c>
      <c r="F34" s="167">
        <f>D34-E34</f>
        <v>-4689160</v>
      </c>
      <c r="G34" s="49"/>
      <c r="H34" s="92"/>
      <c r="I34" s="93"/>
      <c r="J34" s="93"/>
      <c r="K34" s="93"/>
      <c r="L34" s="93"/>
      <c r="M34" s="93"/>
      <c r="N34" s="93"/>
      <c r="O34" s="93"/>
      <c r="P34" s="93"/>
      <c r="Q34" s="92">
        <f>SUM(Q35:Q35)</f>
        <v>400000</v>
      </c>
      <c r="R34" s="105" t="s">
        <v>65</v>
      </c>
    </row>
    <row r="35" spans="1:18" ht="33" customHeight="1">
      <c r="A35" s="130"/>
      <c r="B35" s="174"/>
      <c r="C35" s="136" t="s">
        <v>132</v>
      </c>
      <c r="D35" s="175">
        <f>Q35+Q36</f>
        <v>900000</v>
      </c>
      <c r="E35" s="138">
        <v>600000</v>
      </c>
      <c r="F35" s="176">
        <f t="shared" ref="F35" si="3">D35-E35</f>
        <v>300000</v>
      </c>
      <c r="G35" s="140" t="s">
        <v>133</v>
      </c>
      <c r="H35" s="108">
        <v>100000</v>
      </c>
      <c r="I35" s="107" t="s">
        <v>65</v>
      </c>
      <c r="J35" s="107" t="s">
        <v>66</v>
      </c>
      <c r="K35" s="107">
        <v>4</v>
      </c>
      <c r="L35" s="107" t="s">
        <v>67</v>
      </c>
      <c r="M35" s="107"/>
      <c r="N35" s="107"/>
      <c r="O35" s="107"/>
      <c r="P35" s="107" t="s">
        <v>69</v>
      </c>
      <c r="Q35" s="108">
        <f>H35*K35</f>
        <v>400000</v>
      </c>
      <c r="R35" s="109" t="s">
        <v>65</v>
      </c>
    </row>
    <row r="36" spans="1:18" ht="33" customHeight="1">
      <c r="A36" s="130"/>
      <c r="B36" s="174"/>
      <c r="C36" s="177"/>
      <c r="D36" s="175"/>
      <c r="E36" s="171"/>
      <c r="F36" s="179"/>
      <c r="G36" s="170" t="s">
        <v>159</v>
      </c>
      <c r="H36" s="84"/>
      <c r="I36" s="85"/>
      <c r="J36" s="85"/>
      <c r="K36" s="85"/>
      <c r="L36" s="85"/>
      <c r="M36" s="85"/>
      <c r="N36" s="85"/>
      <c r="O36" s="85"/>
      <c r="P36" s="85" t="s">
        <v>160</v>
      </c>
      <c r="Q36" s="84">
        <v>500000</v>
      </c>
      <c r="R36" s="85" t="s">
        <v>158</v>
      </c>
    </row>
    <row r="37" spans="1:18" ht="33" customHeight="1">
      <c r="A37" s="130"/>
      <c r="B37" s="174"/>
      <c r="C37" s="136" t="s">
        <v>134</v>
      </c>
      <c r="D37" s="175">
        <f>Q37</f>
        <v>3000000</v>
      </c>
      <c r="E37" s="138">
        <v>5000000</v>
      </c>
      <c r="F37" s="147">
        <f>D37-E37</f>
        <v>-2000000</v>
      </c>
      <c r="G37" s="128" t="s">
        <v>135</v>
      </c>
      <c r="H37" s="92"/>
      <c r="I37" s="93"/>
      <c r="J37" s="93"/>
      <c r="K37" s="93"/>
      <c r="L37" s="93"/>
      <c r="M37" s="93"/>
      <c r="N37" s="93"/>
      <c r="O37" s="93"/>
      <c r="P37" s="93" t="s">
        <v>69</v>
      </c>
      <c r="Q37" s="92">
        <v>3000000</v>
      </c>
      <c r="R37" s="96" t="s">
        <v>65</v>
      </c>
    </row>
    <row r="38" spans="1:18" ht="33" customHeight="1">
      <c r="A38" s="130"/>
      <c r="B38" s="174"/>
      <c r="C38" s="270" t="s">
        <v>136</v>
      </c>
      <c r="D38" s="256">
        <f>Q39</f>
        <v>16800000</v>
      </c>
      <c r="E38" s="265">
        <v>15600000</v>
      </c>
      <c r="F38" s="272">
        <f>D38-E38</f>
        <v>1200000</v>
      </c>
      <c r="G38" s="140" t="s">
        <v>137</v>
      </c>
      <c r="H38" s="108"/>
      <c r="I38" s="107"/>
      <c r="J38" s="107"/>
      <c r="K38" s="107"/>
      <c r="L38" s="107"/>
      <c r="M38" s="107"/>
      <c r="N38" s="107"/>
      <c r="O38" s="107"/>
      <c r="P38" s="107"/>
      <c r="Q38" s="108"/>
      <c r="R38" s="109"/>
    </row>
    <row r="39" spans="1:18" ht="33" customHeight="1">
      <c r="A39" s="130"/>
      <c r="B39" s="174"/>
      <c r="C39" s="271"/>
      <c r="D39" s="257"/>
      <c r="E39" s="267"/>
      <c r="F39" s="273"/>
      <c r="G39" s="172"/>
      <c r="H39" s="100">
        <v>1400000</v>
      </c>
      <c r="I39" s="101" t="s">
        <v>65</v>
      </c>
      <c r="J39" s="101" t="s">
        <v>66</v>
      </c>
      <c r="K39" s="101">
        <v>12</v>
      </c>
      <c r="L39" s="101" t="s">
        <v>67</v>
      </c>
      <c r="M39" s="101"/>
      <c r="N39" s="101"/>
      <c r="O39" s="101"/>
      <c r="P39" s="101" t="s">
        <v>69</v>
      </c>
      <c r="Q39" s="100">
        <f>H39*K39</f>
        <v>16800000</v>
      </c>
      <c r="R39" s="105" t="s">
        <v>65</v>
      </c>
    </row>
    <row r="40" spans="1:18" ht="33" customHeight="1">
      <c r="A40" s="130"/>
      <c r="B40" s="174"/>
      <c r="C40" s="136" t="s">
        <v>138</v>
      </c>
      <c r="D40" s="175">
        <f>Q40</f>
        <v>6000000</v>
      </c>
      <c r="E40" s="138">
        <v>7309160</v>
      </c>
      <c r="F40" s="176">
        <f>D40-E40</f>
        <v>-1309160</v>
      </c>
      <c r="G40" s="135" t="s">
        <v>139</v>
      </c>
      <c r="H40" s="108"/>
      <c r="I40" s="107"/>
      <c r="J40" s="107"/>
      <c r="K40" s="107"/>
      <c r="L40" s="107"/>
      <c r="M40" s="107"/>
      <c r="N40" s="107"/>
      <c r="O40" s="107"/>
      <c r="P40" s="107" t="s">
        <v>69</v>
      </c>
      <c r="Q40" s="108">
        <v>6000000</v>
      </c>
      <c r="R40" s="109" t="s">
        <v>65</v>
      </c>
    </row>
    <row r="41" spans="1:18" ht="33" customHeight="1">
      <c r="A41" s="178"/>
      <c r="B41" s="174"/>
      <c r="C41" s="136" t="s">
        <v>140</v>
      </c>
      <c r="D41" s="175">
        <f>Q41</f>
        <v>4320000</v>
      </c>
      <c r="E41" s="138">
        <v>7200000</v>
      </c>
      <c r="F41" s="147">
        <f>D41-E41</f>
        <v>-2880000</v>
      </c>
      <c r="G41" s="140" t="s">
        <v>141</v>
      </c>
      <c r="H41" s="108"/>
      <c r="I41" s="93"/>
      <c r="J41" s="93"/>
      <c r="K41" s="92">
        <v>360000</v>
      </c>
      <c r="L41" s="93" t="s">
        <v>65</v>
      </c>
      <c r="M41" s="93" t="s">
        <v>66</v>
      </c>
      <c r="N41" s="93">
        <v>12</v>
      </c>
      <c r="O41" s="93" t="s">
        <v>67</v>
      </c>
      <c r="P41" s="93" t="s">
        <v>69</v>
      </c>
      <c r="Q41" s="92">
        <f>K41*N41</f>
        <v>4320000</v>
      </c>
      <c r="R41" s="96" t="s">
        <v>65</v>
      </c>
    </row>
    <row r="42" spans="1:18" ht="33" customHeight="1">
      <c r="A42" s="218" t="s">
        <v>142</v>
      </c>
      <c r="B42" s="220"/>
      <c r="C42" s="220"/>
      <c r="D42" s="179">
        <f>D43</f>
        <v>6800000</v>
      </c>
      <c r="E42" s="179">
        <f>E43</f>
        <v>7300000</v>
      </c>
      <c r="F42" s="126">
        <f>D42-E42</f>
        <v>-500000</v>
      </c>
      <c r="G42" s="49"/>
      <c r="H42" s="92"/>
      <c r="I42" s="93"/>
      <c r="J42" s="93"/>
      <c r="K42" s="93"/>
      <c r="L42" s="93"/>
      <c r="M42" s="93"/>
      <c r="N42" s="93"/>
      <c r="O42" s="93"/>
      <c r="P42" s="93"/>
      <c r="Q42" s="92"/>
      <c r="R42" s="96"/>
    </row>
    <row r="43" spans="1:18" ht="33" customHeight="1">
      <c r="A43" s="127"/>
      <c r="B43" s="220" t="s">
        <v>143</v>
      </c>
      <c r="C43" s="220"/>
      <c r="D43" s="179">
        <f>D44+D45+D46</f>
        <v>6800000</v>
      </c>
      <c r="E43" s="179">
        <f>E44+E45+E46</f>
        <v>7300000</v>
      </c>
      <c r="F43" s="126">
        <f>D43-E43</f>
        <v>-500000</v>
      </c>
      <c r="G43" s="49"/>
      <c r="H43" s="92"/>
      <c r="I43" s="93"/>
      <c r="J43" s="93"/>
      <c r="K43" s="93"/>
      <c r="L43" s="93"/>
      <c r="M43" s="93"/>
      <c r="N43" s="93"/>
      <c r="O43" s="93"/>
      <c r="P43" s="93"/>
      <c r="Q43" s="92"/>
      <c r="R43" s="96"/>
    </row>
    <row r="44" spans="1:18" ht="33" customHeight="1">
      <c r="A44" s="130"/>
      <c r="B44" s="63"/>
      <c r="C44" s="132" t="s">
        <v>70</v>
      </c>
      <c r="D44" s="180">
        <f>Q44</f>
        <v>0</v>
      </c>
      <c r="E44" s="173"/>
      <c r="F44" s="126">
        <f t="shared" ref="F44:F46" si="4">D44-E44</f>
        <v>0</v>
      </c>
      <c r="G44" s="49" t="s">
        <v>78</v>
      </c>
      <c r="H44" s="92"/>
      <c r="I44" s="93"/>
      <c r="J44" s="93"/>
      <c r="K44" s="93"/>
      <c r="L44" s="93"/>
      <c r="M44" s="93"/>
      <c r="N44" s="93"/>
      <c r="O44" s="93"/>
      <c r="P44" s="93" t="s">
        <v>69</v>
      </c>
      <c r="Q44" s="92">
        <v>0</v>
      </c>
      <c r="R44" s="96" t="s">
        <v>65</v>
      </c>
    </row>
    <row r="45" spans="1:18" ht="33" customHeight="1">
      <c r="A45" s="130"/>
      <c r="B45" s="63"/>
      <c r="C45" s="132" t="s">
        <v>144</v>
      </c>
      <c r="D45" s="180">
        <f>Q45</f>
        <v>2000000</v>
      </c>
      <c r="E45" s="173">
        <v>2500000</v>
      </c>
      <c r="F45" s="126">
        <f t="shared" si="4"/>
        <v>-500000</v>
      </c>
      <c r="G45" s="49" t="s">
        <v>68</v>
      </c>
      <c r="H45" s="92"/>
      <c r="I45" s="93"/>
      <c r="J45" s="93"/>
      <c r="K45" s="93"/>
      <c r="L45" s="93"/>
      <c r="M45" s="93"/>
      <c r="N45" s="93"/>
      <c r="O45" s="93"/>
      <c r="P45" s="93" t="s">
        <v>69</v>
      </c>
      <c r="Q45" s="92">
        <v>2000000</v>
      </c>
      <c r="R45" s="96" t="s">
        <v>65</v>
      </c>
    </row>
    <row r="46" spans="1:18" ht="33" customHeight="1" thickBot="1">
      <c r="A46" s="130"/>
      <c r="B46" s="174"/>
      <c r="C46" s="136" t="s">
        <v>145</v>
      </c>
      <c r="D46" s="175">
        <f>Q46</f>
        <v>4800000</v>
      </c>
      <c r="E46" s="134">
        <v>4800000</v>
      </c>
      <c r="F46" s="181">
        <f t="shared" si="4"/>
        <v>0</v>
      </c>
      <c r="G46" s="135" t="s">
        <v>64</v>
      </c>
      <c r="H46" s="108">
        <v>400000</v>
      </c>
      <c r="I46" s="107" t="s">
        <v>65</v>
      </c>
      <c r="J46" s="107" t="s">
        <v>66</v>
      </c>
      <c r="K46" s="107">
        <v>12</v>
      </c>
      <c r="L46" s="107" t="s">
        <v>67</v>
      </c>
      <c r="M46" s="107"/>
      <c r="N46" s="107"/>
      <c r="O46" s="107"/>
      <c r="P46" s="107" t="s">
        <v>69</v>
      </c>
      <c r="Q46" s="108">
        <f>H46*K46</f>
        <v>4800000</v>
      </c>
      <c r="R46" s="109" t="s">
        <v>65</v>
      </c>
    </row>
    <row r="47" spans="1:18" ht="27.95" customHeight="1">
      <c r="A47" s="233" t="s">
        <v>107</v>
      </c>
      <c r="B47" s="234"/>
      <c r="C47" s="235"/>
      <c r="D47" s="231" t="s">
        <v>100</v>
      </c>
      <c r="E47" s="231" t="s">
        <v>101</v>
      </c>
      <c r="F47" s="261" t="s">
        <v>108</v>
      </c>
      <c r="G47" s="237" t="s">
        <v>109</v>
      </c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8"/>
    </row>
    <row r="48" spans="1:18" ht="27.95" customHeight="1">
      <c r="A48" s="258" t="s">
        <v>110</v>
      </c>
      <c r="B48" s="259"/>
      <c r="C48" s="260"/>
      <c r="D48" s="207"/>
      <c r="E48" s="207"/>
      <c r="F48" s="262"/>
      <c r="G48" s="240"/>
      <c r="H48" s="240"/>
      <c r="I48" s="240"/>
      <c r="J48" s="240"/>
      <c r="K48" s="240"/>
      <c r="L48" s="240"/>
      <c r="M48" s="240"/>
      <c r="N48" s="240"/>
      <c r="O48" s="240"/>
      <c r="P48" s="240"/>
      <c r="Q48" s="240"/>
      <c r="R48" s="241"/>
    </row>
    <row r="49" spans="1:18" ht="27.95" customHeight="1">
      <c r="A49" s="218" t="s">
        <v>146</v>
      </c>
      <c r="B49" s="220"/>
      <c r="C49" s="220"/>
      <c r="D49" s="179">
        <f>D50+D57</f>
        <v>44291023</v>
      </c>
      <c r="E49" s="179">
        <f>E50+E57</f>
        <v>50660000</v>
      </c>
      <c r="F49" s="126">
        <f t="shared" ref="F49:F55" si="5">D49-E49</f>
        <v>-6368977</v>
      </c>
      <c r="G49" s="49"/>
      <c r="H49" s="92"/>
      <c r="I49" s="93"/>
      <c r="J49" s="93"/>
      <c r="K49" s="93"/>
      <c r="L49" s="93"/>
      <c r="M49" s="93"/>
      <c r="N49" s="93"/>
      <c r="O49" s="93"/>
      <c r="P49" s="93"/>
      <c r="Q49" s="92"/>
      <c r="R49" s="96"/>
    </row>
    <row r="50" spans="1:18" ht="27.95" customHeight="1">
      <c r="A50" s="127"/>
      <c r="B50" s="220" t="s">
        <v>147</v>
      </c>
      <c r="C50" s="220"/>
      <c r="D50" s="179">
        <f>D51+D52+D53+D54+D55</f>
        <v>41400000</v>
      </c>
      <c r="E50" s="179">
        <f>E51+E52+E53+E54+E55</f>
        <v>46660000</v>
      </c>
      <c r="F50" s="126">
        <f t="shared" si="5"/>
        <v>-5260000</v>
      </c>
      <c r="G50" s="49"/>
      <c r="H50" s="92"/>
      <c r="I50" s="93"/>
      <c r="J50" s="93"/>
      <c r="K50" s="93"/>
      <c r="L50" s="93"/>
      <c r="M50" s="93"/>
      <c r="N50" s="93"/>
      <c r="O50" s="93"/>
      <c r="P50" s="93"/>
      <c r="Q50" s="92"/>
      <c r="R50" s="96"/>
    </row>
    <row r="51" spans="1:18" ht="27.95" customHeight="1">
      <c r="A51" s="130"/>
      <c r="B51" s="182"/>
      <c r="C51" s="132" t="s">
        <v>57</v>
      </c>
      <c r="D51" s="180">
        <f>Q51</f>
        <v>22800000</v>
      </c>
      <c r="E51" s="173">
        <v>24000000</v>
      </c>
      <c r="F51" s="126">
        <f t="shared" si="5"/>
        <v>-1200000</v>
      </c>
      <c r="G51" s="49" t="s">
        <v>148</v>
      </c>
      <c r="H51" s="92">
        <v>1900000</v>
      </c>
      <c r="I51" s="93" t="s">
        <v>65</v>
      </c>
      <c r="J51" s="93" t="s">
        <v>66</v>
      </c>
      <c r="K51" s="93">
        <v>12</v>
      </c>
      <c r="L51" s="93" t="s">
        <v>67</v>
      </c>
      <c r="M51" s="93"/>
      <c r="N51" s="93"/>
      <c r="O51" s="93"/>
      <c r="P51" s="93" t="s">
        <v>69</v>
      </c>
      <c r="Q51" s="92">
        <f>H51*K51</f>
        <v>22800000</v>
      </c>
      <c r="R51" s="96" t="s">
        <v>65</v>
      </c>
    </row>
    <row r="52" spans="1:18" ht="33">
      <c r="A52" s="130"/>
      <c r="B52" s="174"/>
      <c r="C52" s="132" t="s">
        <v>58</v>
      </c>
      <c r="D52" s="180">
        <f>Q52</f>
        <v>2000000</v>
      </c>
      <c r="E52" s="173">
        <v>2000000</v>
      </c>
      <c r="F52" s="126">
        <f t="shared" si="5"/>
        <v>0</v>
      </c>
      <c r="G52" s="49" t="s">
        <v>149</v>
      </c>
      <c r="H52" s="92"/>
      <c r="I52" s="93"/>
      <c r="J52" s="93"/>
      <c r="K52" s="93"/>
      <c r="L52" s="93"/>
      <c r="M52" s="93"/>
      <c r="N52" s="93"/>
      <c r="O52" s="93"/>
      <c r="P52" s="93" t="s">
        <v>69</v>
      </c>
      <c r="Q52" s="92">
        <v>2000000</v>
      </c>
      <c r="R52" s="96" t="s">
        <v>65</v>
      </c>
    </row>
    <row r="53" spans="1:18" ht="33">
      <c r="A53" s="130"/>
      <c r="B53" s="174"/>
      <c r="C53" s="132" t="s">
        <v>59</v>
      </c>
      <c r="D53" s="180">
        <f>Q53</f>
        <v>1000000</v>
      </c>
      <c r="E53" s="173">
        <v>500000</v>
      </c>
      <c r="F53" s="126">
        <f t="shared" si="5"/>
        <v>500000</v>
      </c>
      <c r="G53" s="49" t="s">
        <v>150</v>
      </c>
      <c r="H53" s="92"/>
      <c r="I53" s="93"/>
      <c r="J53" s="93"/>
      <c r="K53" s="93"/>
      <c r="L53" s="93"/>
      <c r="M53" s="93"/>
      <c r="N53" s="93"/>
      <c r="O53" s="93"/>
      <c r="P53" s="93" t="s">
        <v>69</v>
      </c>
      <c r="Q53" s="92">
        <v>1000000</v>
      </c>
      <c r="R53" s="96" t="s">
        <v>65</v>
      </c>
    </row>
    <row r="54" spans="1:18" ht="33">
      <c r="A54" s="130"/>
      <c r="B54" s="174"/>
      <c r="C54" s="132" t="s">
        <v>60</v>
      </c>
      <c r="D54" s="180">
        <f>Q54</f>
        <v>13200000</v>
      </c>
      <c r="E54" s="173">
        <v>18000000</v>
      </c>
      <c r="F54" s="126">
        <f t="shared" si="5"/>
        <v>-4800000</v>
      </c>
      <c r="G54" s="49" t="s">
        <v>151</v>
      </c>
      <c r="H54" s="92">
        <v>1100000</v>
      </c>
      <c r="I54" s="93" t="s">
        <v>65</v>
      </c>
      <c r="J54" s="93" t="s">
        <v>66</v>
      </c>
      <c r="K54" s="93">
        <v>12</v>
      </c>
      <c r="L54" s="93" t="s">
        <v>67</v>
      </c>
      <c r="M54" s="93"/>
      <c r="N54" s="93"/>
      <c r="O54" s="93"/>
      <c r="P54" s="93" t="s">
        <v>69</v>
      </c>
      <c r="Q54" s="92">
        <f>H54*K54</f>
        <v>13200000</v>
      </c>
      <c r="R54" s="96" t="s">
        <v>65</v>
      </c>
    </row>
    <row r="55" spans="1:18" ht="15" customHeight="1">
      <c r="A55" s="130"/>
      <c r="B55" s="174"/>
      <c r="C55" s="270" t="s">
        <v>61</v>
      </c>
      <c r="D55" s="256">
        <f>Q56</f>
        <v>2400000</v>
      </c>
      <c r="E55" s="265">
        <v>2160000</v>
      </c>
      <c r="F55" s="263">
        <f t="shared" si="5"/>
        <v>240000</v>
      </c>
      <c r="G55" s="140" t="s">
        <v>152</v>
      </c>
      <c r="H55" s="108"/>
      <c r="I55" s="107"/>
      <c r="J55" s="107"/>
      <c r="K55" s="107"/>
      <c r="L55" s="107"/>
      <c r="M55" s="107"/>
      <c r="N55" s="107"/>
      <c r="O55" s="107"/>
      <c r="P55" s="107"/>
      <c r="Q55" s="108"/>
      <c r="R55" s="109"/>
    </row>
    <row r="56" spans="1:18">
      <c r="A56" s="130"/>
      <c r="B56" s="174"/>
      <c r="C56" s="271"/>
      <c r="D56" s="257"/>
      <c r="E56" s="267"/>
      <c r="F56" s="264"/>
      <c r="G56" s="172"/>
      <c r="H56" s="100">
        <v>200000</v>
      </c>
      <c r="I56" s="101" t="s">
        <v>65</v>
      </c>
      <c r="J56" s="101" t="s">
        <v>66</v>
      </c>
      <c r="K56" s="101">
        <v>12</v>
      </c>
      <c r="L56" s="101" t="s">
        <v>67</v>
      </c>
      <c r="M56" s="101"/>
      <c r="N56" s="101"/>
      <c r="O56" s="101"/>
      <c r="P56" s="101" t="s">
        <v>69</v>
      </c>
      <c r="Q56" s="100">
        <f>H56*K56</f>
        <v>2400000</v>
      </c>
      <c r="R56" s="105" t="s">
        <v>65</v>
      </c>
    </row>
    <row r="57" spans="1:18" ht="27.95" customHeight="1">
      <c r="A57" s="130"/>
      <c r="B57" s="220" t="s">
        <v>153</v>
      </c>
      <c r="C57" s="220"/>
      <c r="D57" s="183">
        <f>D58+D59</f>
        <v>2891023</v>
      </c>
      <c r="E57" s="183">
        <v>4000000</v>
      </c>
      <c r="F57" s="126">
        <f t="shared" ref="F57:F63" si="6">D57-E57</f>
        <v>-1108977</v>
      </c>
      <c r="G57" s="49"/>
      <c r="H57" s="92"/>
      <c r="I57" s="93"/>
      <c r="J57" s="93"/>
      <c r="K57" s="93"/>
      <c r="L57" s="93"/>
      <c r="M57" s="93"/>
      <c r="N57" s="93"/>
      <c r="O57" s="93"/>
      <c r="P57" s="93"/>
      <c r="Q57" s="92"/>
      <c r="R57" s="96"/>
    </row>
    <row r="58" spans="1:18" ht="33">
      <c r="A58" s="178"/>
      <c r="B58" s="182"/>
      <c r="C58" s="132" t="s">
        <v>62</v>
      </c>
      <c r="D58" s="184">
        <f>Q58</f>
        <v>1000000</v>
      </c>
      <c r="E58" s="173">
        <v>2000000</v>
      </c>
      <c r="F58" s="126">
        <f t="shared" si="6"/>
        <v>-1000000</v>
      </c>
      <c r="G58" s="49" t="s">
        <v>154</v>
      </c>
      <c r="H58" s="92"/>
      <c r="I58" s="93"/>
      <c r="J58" s="93"/>
      <c r="K58" s="93"/>
      <c r="L58" s="93"/>
      <c r="M58" s="93"/>
      <c r="N58" s="93"/>
      <c r="O58" s="93"/>
      <c r="P58" s="93" t="s">
        <v>69</v>
      </c>
      <c r="Q58" s="92">
        <v>1000000</v>
      </c>
      <c r="R58" s="96" t="s">
        <v>65</v>
      </c>
    </row>
    <row r="59" spans="1:18" ht="33">
      <c r="A59" s="178"/>
      <c r="B59" s="174"/>
      <c r="C59" s="185" t="s">
        <v>63</v>
      </c>
      <c r="D59" s="186">
        <f>Q59</f>
        <v>1891023</v>
      </c>
      <c r="E59" s="134">
        <v>2000000</v>
      </c>
      <c r="F59" s="181">
        <f t="shared" si="6"/>
        <v>-108977</v>
      </c>
      <c r="G59" s="187" t="s">
        <v>155</v>
      </c>
      <c r="H59" s="108"/>
      <c r="I59" s="107"/>
      <c r="J59" s="107"/>
      <c r="K59" s="107"/>
      <c r="L59" s="107"/>
      <c r="M59" s="107"/>
      <c r="N59" s="107"/>
      <c r="O59" s="107"/>
      <c r="P59" s="150" t="s">
        <v>69</v>
      </c>
      <c r="Q59" s="108">
        <v>1891023</v>
      </c>
      <c r="R59" s="109" t="s">
        <v>65</v>
      </c>
    </row>
    <row r="60" spans="1:18">
      <c r="A60" s="268" t="s">
        <v>162</v>
      </c>
      <c r="B60" s="269"/>
      <c r="C60" s="223"/>
      <c r="D60" s="183">
        <f>D61</f>
        <v>1000000</v>
      </c>
      <c r="E60" s="183">
        <f>E61</f>
        <v>0</v>
      </c>
      <c r="F60" s="126">
        <f t="shared" si="6"/>
        <v>1000000</v>
      </c>
      <c r="G60" s="49"/>
      <c r="H60" s="92"/>
      <c r="I60" s="93"/>
      <c r="J60" s="93"/>
      <c r="K60" s="93"/>
      <c r="L60" s="93"/>
      <c r="M60" s="93"/>
      <c r="N60" s="93"/>
      <c r="O60" s="93"/>
      <c r="P60" s="93"/>
      <c r="Q60" s="92"/>
      <c r="R60" s="96"/>
    </row>
    <row r="61" spans="1:18">
      <c r="A61" s="178"/>
      <c r="B61" s="266" t="s">
        <v>163</v>
      </c>
      <c r="C61" s="266"/>
      <c r="D61" s="184">
        <f>D62</f>
        <v>1000000</v>
      </c>
      <c r="E61" s="184">
        <v>0</v>
      </c>
      <c r="F61" s="126">
        <f t="shared" si="6"/>
        <v>1000000</v>
      </c>
      <c r="G61" s="49"/>
      <c r="H61" s="92"/>
      <c r="I61" s="93"/>
      <c r="J61" s="93"/>
      <c r="K61" s="93"/>
      <c r="L61" s="93"/>
      <c r="M61" s="93"/>
      <c r="N61" s="93"/>
      <c r="O61" s="93"/>
      <c r="P61" s="93"/>
      <c r="Q61" s="92"/>
      <c r="R61" s="96"/>
    </row>
    <row r="62" spans="1:18" ht="33.75" thickBot="1">
      <c r="A62" s="188"/>
      <c r="B62" s="189"/>
      <c r="C62" s="190" t="s">
        <v>164</v>
      </c>
      <c r="D62" s="191">
        <v>1000000</v>
      </c>
      <c r="E62" s="192">
        <v>0</v>
      </c>
      <c r="F62" s="193">
        <f t="shared" si="6"/>
        <v>1000000</v>
      </c>
      <c r="G62" s="194" t="s">
        <v>165</v>
      </c>
      <c r="H62" s="195"/>
      <c r="I62" s="196"/>
      <c r="J62" s="196"/>
      <c r="K62" s="196"/>
      <c r="L62" s="196"/>
      <c r="M62" s="196"/>
      <c r="N62" s="196"/>
      <c r="O62" s="196"/>
      <c r="P62" s="196" t="s">
        <v>69</v>
      </c>
      <c r="Q62" s="195">
        <v>1000000</v>
      </c>
      <c r="R62" s="197" t="s">
        <v>65</v>
      </c>
    </row>
    <row r="63" spans="1:18" ht="27" customHeight="1" thickTop="1" thickBot="1">
      <c r="A63" s="242" t="s">
        <v>16</v>
      </c>
      <c r="B63" s="243"/>
      <c r="C63" s="244"/>
      <c r="D63" s="119">
        <f>D5+D42+D49+D60</f>
        <v>388677729.66666663</v>
      </c>
      <c r="E63" s="112">
        <f>E5+E42+E49</f>
        <v>376525920</v>
      </c>
      <c r="F63" s="112">
        <f t="shared" si="6"/>
        <v>12151809.666666627</v>
      </c>
      <c r="G63" s="120"/>
      <c r="H63" s="76"/>
      <c r="I63" s="75"/>
      <c r="J63" s="75"/>
      <c r="K63" s="75"/>
      <c r="L63" s="75"/>
      <c r="M63" s="75"/>
      <c r="N63" s="75"/>
      <c r="O63" s="75"/>
      <c r="P63" s="75"/>
      <c r="Q63" s="76"/>
      <c r="R63" s="77"/>
    </row>
  </sheetData>
  <mergeCells count="45">
    <mergeCell ref="B34:C34"/>
    <mergeCell ref="C31:C32"/>
    <mergeCell ref="E21:E22"/>
    <mergeCell ref="Q2:R2"/>
    <mergeCell ref="A3:C3"/>
    <mergeCell ref="E3:E4"/>
    <mergeCell ref="F3:F4"/>
    <mergeCell ref="G3:R4"/>
    <mergeCell ref="A4:C4"/>
    <mergeCell ref="D3:D4"/>
    <mergeCell ref="F21:F22"/>
    <mergeCell ref="D21:D22"/>
    <mergeCell ref="A5:C5"/>
    <mergeCell ref="B6:C6"/>
    <mergeCell ref="G27:R28"/>
    <mergeCell ref="A28:C28"/>
    <mergeCell ref="F55:F56"/>
    <mergeCell ref="C55:C56"/>
    <mergeCell ref="D55:D56"/>
    <mergeCell ref="C38:C39"/>
    <mergeCell ref="E38:E39"/>
    <mergeCell ref="F38:F39"/>
    <mergeCell ref="D47:D48"/>
    <mergeCell ref="B43:C43"/>
    <mergeCell ref="A49:C49"/>
    <mergeCell ref="A42:C42"/>
    <mergeCell ref="A63:C63"/>
    <mergeCell ref="B57:C57"/>
    <mergeCell ref="B50:C50"/>
    <mergeCell ref="E55:E56"/>
    <mergeCell ref="B61:C61"/>
    <mergeCell ref="A60:C60"/>
    <mergeCell ref="A27:C27"/>
    <mergeCell ref="F27:F28"/>
    <mergeCell ref="E27:E28"/>
    <mergeCell ref="F31:F32"/>
    <mergeCell ref="E31:E32"/>
    <mergeCell ref="D27:D28"/>
    <mergeCell ref="D31:D32"/>
    <mergeCell ref="G47:R48"/>
    <mergeCell ref="D38:D39"/>
    <mergeCell ref="A48:C48"/>
    <mergeCell ref="A47:C47"/>
    <mergeCell ref="E47:E48"/>
    <mergeCell ref="F47:F48"/>
  </mergeCells>
  <phoneticPr fontId="1" type="noConversion"/>
  <pageMargins left="0.76" right="0.2" top="0.32" bottom="0.3" header="0.2" footer="0.19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총괄표</vt:lpstr>
      <vt:lpstr>세입내역</vt:lpstr>
      <vt:lpstr>세출내역</vt:lpstr>
      <vt:lpstr>세입내역!Print_Area</vt:lpstr>
      <vt:lpstr>세출내역!Print_Area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컴퓨터3</cp:lastModifiedBy>
  <cp:lastPrinted>2014-12-18T04:51:53Z</cp:lastPrinted>
  <dcterms:created xsi:type="dcterms:W3CDTF">2008-10-30T10:06:54Z</dcterms:created>
  <dcterms:modified xsi:type="dcterms:W3CDTF">2014-12-19T06:05:31Z</dcterms:modified>
</cp:coreProperties>
</file>